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tabRatio="858" firstSheet="3" activeTab="3"/>
  </bookViews>
  <sheets>
    <sheet name="Odbor právny-majetkový" sheetId="1" r:id="rId1"/>
    <sheet name="Odbor ekonomický" sheetId="2" r:id="rId2"/>
    <sheet name="Odbor investičný - príprava" sheetId="3" r:id="rId3"/>
    <sheet name="Odbor investičný - realizácia " sheetId="4" r:id="rId4"/>
    <sheet name="Odbor vnútorných vecí " sheetId="5" r:id="rId5"/>
    <sheet name="Odbor sociálny a bytový" sheetId="6" r:id="rId6"/>
    <sheet name="Odbor stavebný" sheetId="7" r:id="rId7"/>
    <sheet name="Odbor tlačový a zahraničných ve" sheetId="8" r:id="rId8"/>
    <sheet name=" Odbor kultúry a športu " sheetId="9" r:id="rId9"/>
    <sheet name="Odbor školstva" sheetId="10" r:id="rId10"/>
    <sheet name="Odbor životného prostredia" sheetId="11" r:id="rId11"/>
    <sheet name="Odbor dopravy" sheetId="12" r:id="rId12"/>
    <sheet name="Odbor fondov EÚ" sheetId="13" r:id="rId13"/>
    <sheet name="Odbor Mestská polícia" sheetId="14" r:id="rId14"/>
  </sheets>
  <definedNames/>
  <calcPr fullCalcOnLoad="1"/>
</workbook>
</file>

<file path=xl/sharedStrings.xml><?xml version="1.0" encoding="utf-8"?>
<sst xmlns="http://schemas.openxmlformats.org/spreadsheetml/2006/main" count="765" uniqueCount="468">
  <si>
    <t>P. č.</t>
  </si>
  <si>
    <t>Vypracovanie znaleckých posudkov</t>
  </si>
  <si>
    <t>Názov predmetu zákazky</t>
  </si>
  <si>
    <t>Mesiac v roku, kedy má byť realizované VO</t>
  </si>
  <si>
    <t>Odstránenie reklamných zariadení</t>
  </si>
  <si>
    <t>priebežne</t>
  </si>
  <si>
    <t>Poradové číslo</t>
  </si>
  <si>
    <t>Mesiac v roku, kedy má byť realizované VO</t>
  </si>
  <si>
    <t>Kamerové služby v roku (MZ, TK)</t>
  </si>
  <si>
    <t xml:space="preserve">január  </t>
  </si>
  <si>
    <t xml:space="preserve"> Tlač schránkových novín</t>
  </si>
  <si>
    <t>január</t>
  </si>
  <si>
    <t>Tematický monitoring médií</t>
  </si>
  <si>
    <t>február</t>
  </si>
  <si>
    <t>Nákup propagačných materiálov mesta Žilina</t>
  </si>
  <si>
    <t xml:space="preserve">Nákup detských kníh </t>
  </si>
  <si>
    <t xml:space="preserve">marec </t>
  </si>
  <si>
    <t>Tlač informačnej brožúry mesta Žilina (bulletin)</t>
  </si>
  <si>
    <t>marec</t>
  </si>
  <si>
    <t>Výroba a odvysielanie videospotov v regionálnej TV</t>
  </si>
  <si>
    <t>Výroba/odvysielanie audiospotov</t>
  </si>
  <si>
    <t xml:space="preserve">apríl </t>
  </si>
  <si>
    <t>jún</t>
  </si>
  <si>
    <t>september</t>
  </si>
  <si>
    <t>máj</t>
  </si>
  <si>
    <t>P.č.</t>
  </si>
  <si>
    <t>kancelársky materiál</t>
  </si>
  <si>
    <t>Územný plán Mesta Žilina</t>
  </si>
  <si>
    <t>Chodník na ul. Kvačalová</t>
  </si>
  <si>
    <t>PD + IČ – Rozšírenie kanalizácie – Brodno - ul. Cezpoľná</t>
  </si>
  <si>
    <t>apríl</t>
  </si>
  <si>
    <t>PD + IČ – Rozšírenie kanalizácie – Budatín - ul. Horná</t>
  </si>
  <si>
    <t>digitalizácia vysielacej techniky</t>
  </si>
  <si>
    <t xml:space="preserve"> baterky, strelivo a komponenty na údržbu zbraní </t>
  </si>
  <si>
    <t>nová výzbroj MP ZA (krátke ručné zbrane)</t>
  </si>
  <si>
    <t>kancelárske potreby, vrátane kanc. papiera</t>
  </si>
  <si>
    <t>služobné motorové vozidlá</t>
  </si>
  <si>
    <t>Pracovné odevy, obuv</t>
  </si>
  <si>
    <t>Nájom dopravných prostriedkov (zájazdy)</t>
  </si>
  <si>
    <t>Kuchynské vybavenie (poháre, tácky, príbory)</t>
  </si>
  <si>
    <t>Kancelárske potreby</t>
  </si>
  <si>
    <t>Hračky</t>
  </si>
  <si>
    <t>Potraviny rôzne (mlieko, chlieb, pečivo, cestoviny, zmiešané potraviny)</t>
  </si>
  <si>
    <t>Pracovný odev a obuv</t>
  </si>
  <si>
    <t xml:space="preserve">Predpokladaná cena v Eur bez DPH </t>
  </si>
  <si>
    <t>Zabezpečenie opatrení, odborného poradenstva a sociálnych služieb pre ohrozené rodiny s deťmi</t>
  </si>
  <si>
    <t>Čistiace prostriedky</t>
  </si>
  <si>
    <t>október</t>
  </si>
  <si>
    <t>Prevádzkové stroje, prístroje a telekomunikačná technika</t>
  </si>
  <si>
    <t>Interiérové vybavenie (nábytok, koberce)</t>
  </si>
  <si>
    <t xml:space="preserve">Všeobecné služby
Tlač stravných lístkov
Vývoz biolog. kuch. odpadu
Revízie (plyn, elektrika, výťah, komín, čistenie kanalizácie)
</t>
  </si>
  <si>
    <t>Poskytnutie špecializovaného sociálneho  poradenstva</t>
  </si>
  <si>
    <t>Komunitný  plán sociálnych služieb mesta Žilina na roky 2019-2023</t>
  </si>
  <si>
    <t xml:space="preserve">Údržba budov
(stavebné práce a maliarske práce)
</t>
  </si>
  <si>
    <t xml:space="preserve">Špeciálne služby
(zabezpečovanie pohrebov)
</t>
  </si>
  <si>
    <t>Predpokladaná cena</t>
  </si>
  <si>
    <t>Prepravné služby</t>
  </si>
  <si>
    <t>Elektroinštalačné práce pre zabezpečenie kultúrnych podujatí</t>
  </si>
  <si>
    <t>Technické zabezpečenie kultúrnych a športových podujatí</t>
  </si>
  <si>
    <t>Staromestské slávnosti – technicko programové zabezpečenie podujatia</t>
  </si>
  <si>
    <t>Tlač propagačných materiálov kultúrno-športových podujatí</t>
  </si>
  <si>
    <t>Medaile a poháre</t>
  </si>
  <si>
    <t>Fotoslužby</t>
  </si>
  <si>
    <t>SKATE PARK  Oravská cesta</t>
  </si>
  <si>
    <t>Predpokladaná cena bez DPH</t>
  </si>
  <si>
    <t>Január</t>
  </si>
  <si>
    <t>Čistenie miestnych komunikácií</t>
  </si>
  <si>
    <t>Výber nakladateľa s biologicky rozložiteľným odpadom zo zariadení školského stravovania</t>
  </si>
  <si>
    <t>Cyklistická komunikácia V6 v meste Žilina</t>
  </si>
  <si>
    <t>Energetický audit po obnove budovy MsÚ v Žiline</t>
  </si>
  <si>
    <t>Energetický certifikát budova MsÚ v Žiline</t>
  </si>
  <si>
    <t>Nákup kníh o meste Žilina</t>
  </si>
  <si>
    <t xml:space="preserve">Priame rokovacie konanie - Areál športu Dubeň </t>
  </si>
  <si>
    <t>5 200</t>
  </si>
  <si>
    <t>2 440</t>
  </si>
  <si>
    <t>júl</t>
  </si>
  <si>
    <t>19 900</t>
  </si>
  <si>
    <t>13 500</t>
  </si>
  <si>
    <t>6 600</t>
  </si>
  <si>
    <t>5 000</t>
  </si>
  <si>
    <t>220 000</t>
  </si>
  <si>
    <t>Bezdrôtový rozhlas -tri mestské časti</t>
  </si>
  <si>
    <t>Materiál na výrobu nábytku (dielňa Budatín)</t>
  </si>
  <si>
    <t>Pracovný odev do KC (blúzky )</t>
  </si>
  <si>
    <t>Komplexná správa, údržba a zabezpečenie prevádzky plynovej kotolne a výmenníkovej stanice - 3 500,-€/ 1 rok (zmluva -2 roky)</t>
  </si>
  <si>
    <t xml:space="preserve">január - február </t>
  </si>
  <si>
    <t>Zabezpečenie asanačných služieb uhynutých zvierat</t>
  </si>
  <si>
    <t xml:space="preserve">Január - Február </t>
  </si>
  <si>
    <t>Cyklistická komunikácia H2</t>
  </si>
  <si>
    <t xml:space="preserve">Kompostery </t>
  </si>
  <si>
    <t>január - nerealizované</t>
  </si>
  <si>
    <t>Čistiace, dezinfekčné, umývacie, pracie prostriedky a hygienické potreby</t>
  </si>
  <si>
    <t xml:space="preserve">rovnošaty a výstrojné súčasti uniformy </t>
  </si>
  <si>
    <t>servis kamerového systému</t>
  </si>
  <si>
    <t>rozšírenie kamerového systému</t>
  </si>
  <si>
    <t>Demontáž starého drátového rozhlasu</t>
  </si>
  <si>
    <t>Oprava a údržba motorových vozidiel (zmluva - 2 roky)</t>
  </si>
  <si>
    <t>cena normohodiny</t>
  </si>
  <si>
    <t>marec-apríl</t>
  </si>
  <si>
    <t>úprava spevn. plôch pred MKP</t>
  </si>
  <si>
    <t>chodník na ul. Obvodová, Žilina - Solinky</t>
  </si>
  <si>
    <t>ZŠ s MŠ, Trnové - zastreš. prechodu spájajúce objekt školy s jedálňou</t>
  </si>
  <si>
    <t>MŠ, ul. Ku škôlke (Zádubnie) - rek. strechy</t>
  </si>
  <si>
    <t>MŠ, Kultúrna (Zástranie) - rek. strechy</t>
  </si>
  <si>
    <t>MŠ, Dedinská - soc. zariad. pre dospelých, rekonštr. - denná miestnosť (šatňa pre výdajňu)</t>
  </si>
  <si>
    <t>ZŠ Limbová ul.-rekonštrukcia oplotenia</t>
  </si>
  <si>
    <t>ZŠ Limbová ul.-rieš.hav.sit.-rek.sociál.zariad.-fin.pr.z r.2017</t>
  </si>
  <si>
    <t>ZŠ s MŠ Trnové - rekonštr. dievčenských WC vrát. izolácie nosnej konštr.</t>
  </si>
  <si>
    <t>park Závodie</t>
  </si>
  <si>
    <t>dobudov.dets.ihriska v Bytčici-montáž obv.obrub.,pokl.tvrdenej gumy pod prvkami.,zakúp.2 basket.košov</t>
  </si>
  <si>
    <t>vybud.workout ihriska v Mojš.Lúč.</t>
  </si>
  <si>
    <t>rekonštr. a modernizácia verejného osvetlenia</t>
  </si>
  <si>
    <t>Územný plán Mesta Žilina – Zmeny a doplnky č. 6</t>
  </si>
  <si>
    <t xml:space="preserve">20 000 </t>
  </si>
  <si>
    <t>Oprava rampy</t>
  </si>
  <si>
    <t xml:space="preserve">Doplnenie kamery do externého kamerového systému </t>
  </si>
  <si>
    <t xml:space="preserve">júl </t>
  </si>
  <si>
    <t xml:space="preserve">1. </t>
  </si>
  <si>
    <t>Inzercia v printových médiách</t>
  </si>
  <si>
    <t>Tematický monitoring médií - nové</t>
  </si>
  <si>
    <t xml:space="preserve"> Tlač schránkových novín - nové</t>
  </si>
  <si>
    <t>PD -cyklotrasy H1 a V1</t>
  </si>
  <si>
    <t xml:space="preserve">IČ Stavebné úpravy verejného osvetlenia-časť sídlisko Solinky </t>
  </si>
  <si>
    <t>IČ Stavebné úpravy -rekonštrukcia verejného osvetlenia, Objekt SO-01 VO Hlinská</t>
  </si>
  <si>
    <t>január - realizované apríl</t>
  </si>
  <si>
    <t>máj - jún</t>
  </si>
  <si>
    <t>Štatutárny audit účtovnej závierky mesta, indi. a konsol.</t>
  </si>
  <si>
    <t>Formuláre na rozhodnutia a výplatné pásky</t>
  </si>
  <si>
    <t>jún - júl</t>
  </si>
  <si>
    <t>nebude sa realizovať</t>
  </si>
  <si>
    <t>zrealizované</t>
  </si>
  <si>
    <t>MsÚ - rekonštrukcia WC</t>
  </si>
  <si>
    <t>rekonštr. priestorov KC MsÚ</t>
  </si>
  <si>
    <t>zrealizované VO</t>
  </si>
  <si>
    <t>zelená strecha MsÚ</t>
  </si>
  <si>
    <t>urnový háj, Žilina - Mojšová Lúčka</t>
  </si>
  <si>
    <t>urnový háj, Žilina - Bytčica</t>
  </si>
  <si>
    <t>vybudovanie spevnenej plochy zo zámkovej dlažby pred domom smútku na cintoríne v Brodne</t>
  </si>
  <si>
    <t>vybudovanie časti oplotenia cintorína v Budatíne</t>
  </si>
  <si>
    <t>vybudovanie chodníka na cinoríne vo Vraní</t>
  </si>
  <si>
    <t>chodník Budatín - Zádubnie</t>
  </si>
  <si>
    <t>parkovacie miesta na sídlisku Vlčince</t>
  </si>
  <si>
    <t>lávka Brodno-Vranie</t>
  </si>
  <si>
    <t xml:space="preserve">regulácia vstupu do pešej zóny </t>
  </si>
  <si>
    <t>výstavba nového chodníka okolo areálu školy Gaštanová a areálu obchodu Billa</t>
  </si>
  <si>
    <t>lávka cez potok Všivák - Bôrik</t>
  </si>
  <si>
    <t>chodník  pre peších na ul. Suvorovova, za úradom ŽSK k ZŠ na ul. Lichardova</t>
  </si>
  <si>
    <t>rekonštrukcia a rozšírenie časti cestnej komunikácie medzi ul. Poľná a ul. V. Javorku - poza hotel Galileo</t>
  </si>
  <si>
    <t>rekonštrukcia pešej zóny na Gaštanovej ul.</t>
  </si>
  <si>
    <t xml:space="preserve">rekonštr. chodníkov v meste Žilina </t>
  </si>
  <si>
    <t>rekonštr. chodníkov staré mesto, Bôrik, Malá Praha, Kvačalova</t>
  </si>
  <si>
    <t>rekonštr. ul. Kamenná</t>
  </si>
  <si>
    <t>vybudovanie altánku pre ZŠ a MŠ Gaštanová - v Bytčici a ZŠ s MŠ Do Stošky</t>
  </si>
  <si>
    <t>MŠ, Petzvalova - rekonštrukcia soc. zariadení</t>
  </si>
  <si>
    <t>Zrušené</t>
  </si>
  <si>
    <t>MŠ Budatín, Cesta k vodojemu - zateplenie budovy</t>
  </si>
  <si>
    <t>MŠ ul. Ku škôlke (Zádubnie) - rekonštr. kotolne</t>
  </si>
  <si>
    <t>MŠ ul Limbová - rek. social. zariadení v 3 tried.</t>
  </si>
  <si>
    <t>rekonštrukcia - revitalizácia areálu pri a v okolí MŠ Strážov</t>
  </si>
  <si>
    <t>ZŠ s MŠ , ul. Gaštanová - rek. havar. stavu strechy budovy ZŠ</t>
  </si>
  <si>
    <t>Rozšírenie kapacity ZŠ Hájik, Nám.mladosti - stav.úpravy na dve triedy MŠ</t>
  </si>
  <si>
    <t>ZŠ s MŠ Brodno-debarierizácia</t>
  </si>
  <si>
    <t>napojenie vykurovania do podkrov. priestor. v budove sup.č. 616 v Mojšovej Lúčke</t>
  </si>
  <si>
    <t>vybudovanie dreveného prístrešku pred KD v Žilinskej Lehote</t>
  </si>
  <si>
    <t xml:space="preserve">revital. verejn. priestoru vo vnútrobloku na Dobšinského ul. - Ovocný sad </t>
  </si>
  <si>
    <t>Park Brodno</t>
  </si>
  <si>
    <t>vybudovanie oddychového miesta v Lesoparku, detské ihrisko</t>
  </si>
  <si>
    <t>vybudovanie workout ihriska v Mojšovej Lúčke</t>
  </si>
  <si>
    <t>ihrisko Oravská cesta - workout a skatepark</t>
  </si>
  <si>
    <t>hokejbalove ihrisko - Solinky</t>
  </si>
  <si>
    <t>detské ihrisko Solinky</t>
  </si>
  <si>
    <t>detské ihriská - Hliny 6,7</t>
  </si>
  <si>
    <t>workout Vlčince II., vnútroblok ul. Pitsburská</t>
  </si>
  <si>
    <t>ihriská a športoviská - Žilina</t>
  </si>
  <si>
    <t>dobudovanie ihriska Mojšová Lúčka, vrátane bežeckej dráhy pre DHZ Mojšová Lúčka</t>
  </si>
  <si>
    <t>rekonštrukcia,dobudovanie a dovybavenie detských ihrísk na sídlisku Vlčince</t>
  </si>
  <si>
    <t>vybudovanie detského ihriska Veľká Okružná, Murgašová</t>
  </si>
  <si>
    <t>doplnenie detských ihrísk, vrátane lavičiek - obvod č. 1</t>
  </si>
  <si>
    <t>rekonštrukcia - asfaltovanie ihrísk - ul. Platanová a Limbová - Solinky</t>
  </si>
  <si>
    <t>rekonštr. detských ihrísk - Staré mesto</t>
  </si>
  <si>
    <t>rekonštrukcia a doplnenie mobiliáru na sídlisku Vlčince</t>
  </si>
  <si>
    <t>vybudovanie podstavca na osadenie pamätnej tabule Š. Čičkovi a držiaka na veniec v Sade na Studničkách</t>
  </si>
  <si>
    <t>novostavba polyfunkč.byt.domu na Dlabač.ul.</t>
  </si>
  <si>
    <t>Novostavba BD Rudiny I, blok D</t>
  </si>
  <si>
    <t>Novostavba BD Rudiny I, blok E</t>
  </si>
  <si>
    <t>Komplexná obnova a stav. úpravy byt. Domu na Predmestskej ul. č. 1610</t>
  </si>
  <si>
    <t>zateplenie budovy Úsmev - ZpS Osiková 26, Žilina</t>
  </si>
  <si>
    <t>rekonštr. radnice</t>
  </si>
  <si>
    <t>apríl-zrealiz.VO</t>
  </si>
  <si>
    <t>Priestorové zameranie laserovým skenerom -Radnica Žilina</t>
  </si>
  <si>
    <t>marec -zrealiz.VO</t>
  </si>
  <si>
    <t>urnový háj, Žilina - Bytčica - IČ</t>
  </si>
  <si>
    <t>novostavba DS Trnové</t>
  </si>
  <si>
    <t>nový cint. - vodov. prípojka, osvetlenie, kancel., chodn., schody</t>
  </si>
  <si>
    <t>parkovací dom na Baničovej ul. - Hájik</t>
  </si>
  <si>
    <t>chodníky Trnové - IČ + DSP/RS</t>
  </si>
  <si>
    <t xml:space="preserve">cyklotrasy </t>
  </si>
  <si>
    <t>marec-apríl-zrealiz. VO</t>
  </si>
  <si>
    <t>úprava križovatky ul. Centrálna a A. Rudnaya</t>
  </si>
  <si>
    <t>úprava križovatky ul. Obvodová a Pod hájom</t>
  </si>
  <si>
    <t>parkovacie miesta v meste Žilina - Trenčianska ul., Fatranská ul.,  Černovská ul.</t>
  </si>
  <si>
    <t>lávka Brodno - Vranie</t>
  </si>
  <si>
    <t>chodník na ul. K cintorínu - Bánová</t>
  </si>
  <si>
    <t>úprava PD - rekonštr. CMZ ul. Horný Val</t>
  </si>
  <si>
    <t>priepust cez MK vo Vraní</t>
  </si>
  <si>
    <t>rekonštr. Kamennej ul.</t>
  </si>
  <si>
    <t>PD -rekonštrukcia Kamennej ul.</t>
  </si>
  <si>
    <t>marec-zrealiz. VO</t>
  </si>
  <si>
    <t>Podklady pd -rekonštrukcia Kamennej ulice</t>
  </si>
  <si>
    <t>Uhoľná ul. - rekonštr.</t>
  </si>
  <si>
    <t>Uhoľná ul. - rekonštr. - DÚR</t>
  </si>
  <si>
    <t>PD -rekonštruk. Ul. Uhoľná</t>
  </si>
  <si>
    <t>marec-zrealizov.</t>
  </si>
  <si>
    <t>prepojenie ul. Dlabačovej s ul. Hviezdoslavovou</t>
  </si>
  <si>
    <t>parkovacie miesta v meste Žilina</t>
  </si>
  <si>
    <t>rozšírenie MŠ Pov. Chlmec</t>
  </si>
  <si>
    <t>MŠ ul. Cintorínska, Žilina - Trnové - novostavba - IČ</t>
  </si>
  <si>
    <t>máj -zrealiz. VO</t>
  </si>
  <si>
    <t>MŠ, Dedinská - stavebné úprava objektu a revitalizácia ihriska</t>
  </si>
  <si>
    <t>marec-zrealizov. VO</t>
  </si>
  <si>
    <t>PD Základná škola, Limbová 30,Žilina-rekonštrukcia sociálných zariadení</t>
  </si>
  <si>
    <t>rekonštr. KD Bytčica</t>
  </si>
  <si>
    <t>park Brodno</t>
  </si>
  <si>
    <t>revitalizácia vnútrobloku - Hliny I</t>
  </si>
  <si>
    <t>športovisko na Oravskej ceste</t>
  </si>
  <si>
    <t>bežecká dráha pri ŽS Gaštanová</t>
  </si>
  <si>
    <t>pum trucková dráha - Vodné dielo Žilina</t>
  </si>
  <si>
    <t>tartanová dráha - pri ZŠ ul. Martinská a na ihrisku na Oravská cesta</t>
  </si>
  <si>
    <t>Vytyčovanie inžinierských sietí -VO-Solinky</t>
  </si>
  <si>
    <t>apríl-zreal.</t>
  </si>
  <si>
    <t>Revitalizácia Marianského námestia</t>
  </si>
  <si>
    <t>štúdia celej MPR</t>
  </si>
  <si>
    <t>vybudovanie vodovodnej prípojky na ul. Hornádska v Trnovom</t>
  </si>
  <si>
    <t>BD na ul. Predmestská č. 45</t>
  </si>
  <si>
    <t>Novostavba BD pri Vurali - ďaľší BD - DÚR-blok E</t>
  </si>
  <si>
    <t xml:space="preserve">stav. úpravy detských jaslí Veľká Okružná </t>
  </si>
  <si>
    <t>PRÍPRAVA INVESTÍCIÍ</t>
  </si>
  <si>
    <t>Predpokladaná cena v € bez DPH</t>
  </si>
  <si>
    <t>kontrolný stav</t>
  </si>
  <si>
    <t>voľné al. chýbajúce financie</t>
  </si>
  <si>
    <t>konečný stav (po zmene) zostatok</t>
  </si>
  <si>
    <t>cena bez autor. dozoru</t>
  </si>
  <si>
    <t>ostatok penazí</t>
  </si>
  <si>
    <t>PLÁN VO NA ROK 2018</t>
  </si>
  <si>
    <t>Reštaurátorský výskum a spracovanie prípravnej dokumentácie -Radnica Žilina</t>
  </si>
  <si>
    <t>Vypracovanie architektonickej štúdie rekonštrukcie budovy -Radnica Žilina</t>
  </si>
  <si>
    <t>kaplnka Starý cintorín -kaplnka sv. Magdalény</t>
  </si>
  <si>
    <t>február real.</t>
  </si>
  <si>
    <t>máj - jún real.</t>
  </si>
  <si>
    <t>apríl real.</t>
  </si>
  <si>
    <t>VO je ukončené</t>
  </si>
  <si>
    <t>VO ukončené</t>
  </si>
  <si>
    <t>zastavené</t>
  </si>
  <si>
    <t>august</t>
  </si>
  <si>
    <t>Odborný posudok zariadení techn. Infraštrukt. objektu budovy -Radnica Žilina</t>
  </si>
  <si>
    <t>Revitalizácia nám. A. Hlinku a sadu SNP</t>
  </si>
  <si>
    <t>rekonštrukcia ostrovčeka/ záseku pred Auparkom (medzi MHD a Auparkom)</t>
  </si>
  <si>
    <t>prebieha</t>
  </si>
  <si>
    <t>Oprava a údržba mestských fontán</t>
  </si>
  <si>
    <t>3 500 eur bez DPH</t>
  </si>
  <si>
    <t>18 000 eur bez DPH</t>
  </si>
  <si>
    <t>3.</t>
  </si>
  <si>
    <t>4 000 eur bez DPH</t>
  </si>
  <si>
    <t>4.</t>
  </si>
  <si>
    <t>8 000 eur bez DPH</t>
  </si>
  <si>
    <t>5.</t>
  </si>
  <si>
    <t>30 000 eur bez DPH</t>
  </si>
  <si>
    <t>3 000 eur bez DPH</t>
  </si>
  <si>
    <t>7.</t>
  </si>
  <si>
    <t>3 000 eur bez DPH</t>
  </si>
  <si>
    <t>8.</t>
  </si>
  <si>
    <t>9.</t>
  </si>
  <si>
    <t>10.</t>
  </si>
  <si>
    <t>4 000 eur bez DPH</t>
  </si>
  <si>
    <t>13.</t>
  </si>
  <si>
    <t>STAV</t>
  </si>
  <si>
    <t xml:space="preserve"> </t>
  </si>
  <si>
    <t>realizovalo sa</t>
  </si>
  <si>
    <t xml:space="preserve">február </t>
  </si>
  <si>
    <t>2.</t>
  </si>
  <si>
    <t>Veterinárne služby - psí útulok</t>
  </si>
  <si>
    <t xml:space="preserve">Vegetačné úpravy pri realizácií stavebných úprav spevnenej plochy pred MKP Žilina </t>
  </si>
  <si>
    <t>1.</t>
  </si>
  <si>
    <t>december</t>
  </si>
  <si>
    <t xml:space="preserve">služobná - taktická letná obuv </t>
  </si>
  <si>
    <t xml:space="preserve">služobná - taktická celoročná obuv </t>
  </si>
  <si>
    <t>odstránenie havarijného stavu - statické poruchy na budove MP</t>
  </si>
  <si>
    <t>Údržba a podpora informačného systému riadenia procesov a vedenia agendy MP.</t>
  </si>
  <si>
    <t>november</t>
  </si>
  <si>
    <t>Realizácia INVESTÍCIÍ</t>
  </si>
  <si>
    <t>MsÚ - rekonštrukcia osvetlenia</t>
  </si>
  <si>
    <t xml:space="preserve">prípojky pre nový cintorín, Žilina - Závodie </t>
  </si>
  <si>
    <t>vybudovanie nových hrobových miest a príslušn. infraštrukt. - Nový cintorín</t>
  </si>
  <si>
    <t>realizácia socialného zariadenia v DS cintorín Zástranie</t>
  </si>
  <si>
    <t>vybudovanie chodníka na cintoríne vo Vraní</t>
  </si>
  <si>
    <t>starý cintorín - rekonštr. oplotenia a kaplniek</t>
  </si>
  <si>
    <t>riešenie haverijného stavu budovy MP</t>
  </si>
  <si>
    <t>vybud.uzatváracích kontajner.stojísk na Hájiku</t>
  </si>
  <si>
    <t>priechod pre chodcov s nasvietením Budatín</t>
  </si>
  <si>
    <t>rekonštrukcia/oprva semafiru Hlinská</t>
  </si>
  <si>
    <t>MŠ. Cesta k vodojemu - rekonštrukcia soc. zariadení</t>
  </si>
  <si>
    <t>MŠ, Trnavská - fasáda MŠ EP Varšavská</t>
  </si>
  <si>
    <t>MŠ, Čajakova - rekonštrukcia soc. zariadení</t>
  </si>
  <si>
    <t>MŠ Jarna - zateplenie budovy</t>
  </si>
  <si>
    <t>rek.kuchyne-MŠTrnavská ul.-elok.prac.na Varšav.ul.</t>
  </si>
  <si>
    <t>MŠ, Dedinská - rekonštrukcia soc. zariad., bleskozvodov a elektroinštalácie</t>
  </si>
  <si>
    <t>MŠ A. Kmeťa - rekonštr. elektroinštalácie</t>
  </si>
  <si>
    <t>MŠ Brodno rekonštrukcia sociálnych zariadení</t>
  </si>
  <si>
    <t>Ŕekonštrukcia oplotenia ZŠ Martinská</t>
  </si>
  <si>
    <t>rekonštr. hokejbalového ihriska pri ZŠ Gastanová</t>
  </si>
  <si>
    <t>ZUŠ F. Špániho - rekonštrukcia soc. zariadení - 717 002</t>
  </si>
  <si>
    <t>CVČ, Kuzmányho - rekonštr. - výmena okien a dverí na EP Zvolenská</t>
  </si>
  <si>
    <t>CVČ, Kuzmányho - zateplenie a rekonštr. strešnej krytiny na EP Zvolenská</t>
  </si>
  <si>
    <t>CVČ, Kuzmányho - rekonštrukcia MINIZOO</t>
  </si>
  <si>
    <t>ZUŠ L.Árvaya-elok.prac.na Gaštan.ul.-rek.strechy</t>
  </si>
  <si>
    <t>CVČ Kuzmányho ul. - elok. prac. Zvolenská ul. - Mini ZOO - rekonštr. budovy - okná</t>
  </si>
  <si>
    <t>ZŠ V. Javorku - výťah na potraviny a na varnice pre rozvoz stravy</t>
  </si>
  <si>
    <t>rekonštrukcia KD v Trnovom</t>
  </si>
  <si>
    <t>??</t>
  </si>
  <si>
    <t>rek.priestorov schodiska a úprava rozvodov ZTI na MKP Žilina</t>
  </si>
  <si>
    <t>revitalizácia a rozšírenie parku Studničky - dopl. zádrž.</t>
  </si>
  <si>
    <t>Revital. parku Ľ. Štúra</t>
  </si>
  <si>
    <t>zádržné ??</t>
  </si>
  <si>
    <t>destské ihriská a športoviská v meste Žilina</t>
  </si>
  <si>
    <t>hala V. Javorku</t>
  </si>
  <si>
    <t>vybudovanie detského ihriska - Bytčica</t>
  </si>
  <si>
    <t>detské ihriská v a pri objektoch MŠ v zriaď.pôsob.mesta</t>
  </si>
  <si>
    <t>detské ihriská a športoviská v meste ZA 2017</t>
  </si>
  <si>
    <t xml:space="preserve">rekonštr. a modernizácia verejného osvetlenia - z prostr.prijatého bank.úveru </t>
  </si>
  <si>
    <t>dobudovanie kanalizačného rozvodu verejnej kanalizácie pre súčasné a budúce prípojky na ul. Na Hôrke, Pov. Chlmec</t>
  </si>
  <si>
    <t>Zvierací cintorín v Lesoparku</t>
  </si>
  <si>
    <t>oplotenie venčoviska - Vlčince, Solinky</t>
  </si>
  <si>
    <t>Dočasné prístrešie z obytných kontajnerov, ul. Bratislavská, Žilina</t>
  </si>
  <si>
    <t>stav. úpravy detských jaslí Veľká Okružná - II. Etapa</t>
  </si>
  <si>
    <t>objekt Lichard. ul. č.44 - jedáleň</t>
  </si>
  <si>
    <t>september - zrealiz. VO</t>
  </si>
  <si>
    <t>využitie podzemných priestorov pod ZŠ Hájik -CO kryt</t>
  </si>
  <si>
    <t>august - zrealizované VO</t>
  </si>
  <si>
    <t>jún - zrealizované VO</t>
  </si>
  <si>
    <t>jún -zrealizované VO</t>
  </si>
  <si>
    <t>júl -zrealizované VO</t>
  </si>
  <si>
    <t>júl - zrealizované VO</t>
  </si>
  <si>
    <t>rekonštr. chodníkov v meste Žilina (Staré mesto, Bôrik, Hliny, Vlčince, Solinky a Závodie)</t>
  </si>
  <si>
    <t>parkovacie miesta na sídlisku - Hájik, Vlčince, Hliny, Solinky:Parkovisko medzi ulicami Tulská a Ustecká, Žilina -Vlčince</t>
  </si>
  <si>
    <t>Rozšírenie kanalizácie Budatín -ul. Na starej hradskej, Záhradná, K múzeu, Do parku-cca 1000 m</t>
  </si>
  <si>
    <t xml:space="preserve"> august - zrealiz. VO</t>
  </si>
  <si>
    <t>úprava PD - chodník Pov. Clmec - od ul. Pod Skalkou</t>
  </si>
  <si>
    <t>august - zrealiz. VO</t>
  </si>
  <si>
    <t>predĺženie MK ul. Ondavská, Trnové</t>
  </si>
  <si>
    <t>Urnový háj na cintoríne v Žiline - Mojšová Lúčka</t>
  </si>
  <si>
    <t>ZŠ a MŠ Brodno -dostavba sociálnych zariadení</t>
  </si>
  <si>
    <t>Stavebné úpravy telocvične na ZŠ Jarná v Žiline</t>
  </si>
  <si>
    <t>Prístavba a stavebné úpravy Materskej školy, Dedinská 1/1, Žilina - Strážov (kotolňa)</t>
  </si>
  <si>
    <t xml:space="preserve">MŠ Zádubnie, Ku škôlke 196/11, Žilina - Zateplenie budovy vrátane opravy strechy </t>
  </si>
  <si>
    <t>štúdia využiteľonsti priestoru-"koniareň" v MČ Budatín-pre voľno-čas.aktivity a šport</t>
  </si>
  <si>
    <t>realizuje sa stavba</t>
  </si>
  <si>
    <t>zmena termínu na november_2018 (závisí od grantu z EU-Prevencia kriminality)</t>
  </si>
  <si>
    <t>realizuje sa V.O.</t>
  </si>
  <si>
    <t>september - zreal. VO</t>
  </si>
  <si>
    <t>parkovacie domy:Vlčince,Solinky ( Novostavba parkovacieho domu medzi ulicami Obchodná a Terézie Vansovej, Novostavba parkovacích domov na ul. Obvodová pri kruhovom objazde HM Metro a zastávke MHD Smreková, Žilina - Solinky, Štúdia využiteľnosti výmenníkových staníc BYTTERM, a.s. na parkovacie účely</t>
  </si>
  <si>
    <t>september -zreal. VO</t>
  </si>
  <si>
    <t>august - zreal. VO</t>
  </si>
  <si>
    <t>september -zrealiz. VO</t>
  </si>
  <si>
    <t>september -zreal.VO</t>
  </si>
  <si>
    <t>Revitalizácia verejného priestoru vnútrobloku medzi ul. Tulská a Slovanská, Žilina-Vlčince</t>
  </si>
  <si>
    <t>október -zreal.VO</t>
  </si>
  <si>
    <t>Rekonštrukcia chodníka Bánová od Križovatky pri fackárni po kostol v Bánovej</t>
  </si>
  <si>
    <t>Parkovisko medzi materskou školou a bytovým domom na ul. Na stanicu, Žilina - Bytčica</t>
  </si>
  <si>
    <t>Chodník od ul. Na lány po vjazd ku budove pošty, Žilina - Budatín</t>
  </si>
  <si>
    <t>Rozšírenie kanalizácie Jedľová ulica, Žilina - Bytčica - cca 200m</t>
  </si>
  <si>
    <t>Komplexná obova a stavebné úpravy budovy CVČ na ul. Zvolenská, Žilina - Vlčince</t>
  </si>
  <si>
    <t xml:space="preserve"> 2. </t>
  </si>
  <si>
    <t>6.</t>
  </si>
  <si>
    <t>11.</t>
  </si>
  <si>
    <t>Fotoaparát zrkadlovka</t>
  </si>
  <si>
    <t>1 000 eur s DPH</t>
  </si>
  <si>
    <t>12.</t>
  </si>
  <si>
    <t>14.</t>
  </si>
  <si>
    <t>15.</t>
  </si>
  <si>
    <t>Autobusová preprava do MČ Praha 15 na Festival seniorov</t>
  </si>
  <si>
    <t>975 eur s DPH</t>
  </si>
  <si>
    <t>16.</t>
  </si>
  <si>
    <t>Autobusová preprava do Grodna na Deň víťazstva</t>
  </si>
  <si>
    <t>1 995 eur s DPH</t>
  </si>
  <si>
    <t>17.</t>
  </si>
  <si>
    <t>Autobusová preprava do Grodna na Festival národných kultúr</t>
  </si>
  <si>
    <t>2 500 eur s DPH</t>
  </si>
  <si>
    <t>18.</t>
  </si>
  <si>
    <t>Autobusová preprava do Plzne na oslavy 100. výročia vzniku Československej republiky</t>
  </si>
  <si>
    <t>2 780  eur s DPH</t>
  </si>
  <si>
    <t>dobudovanie chodníka v Trnovom</t>
  </si>
  <si>
    <t>vybudovanie nakl.rampy v Trnovom MŠ</t>
  </si>
  <si>
    <t>Oplotenie detsk.hriska na Černovskej</t>
  </si>
  <si>
    <t>oplotenie ihriska Bytčica</t>
  </si>
  <si>
    <t>Malé smetné nádoby a stĺpiky</t>
  </si>
  <si>
    <t>3 940€ s DPH</t>
  </si>
  <si>
    <t>Odťah vrakov motorových vozidiel</t>
  </si>
  <si>
    <t>2 999€ s DPH</t>
  </si>
  <si>
    <t>Správa cestnej svetelnej signalizácie</t>
  </si>
  <si>
    <t>168 206,80€ s DPH/ 48 mes.</t>
  </si>
  <si>
    <t>Parkové lavičky s operadlom</t>
  </si>
  <si>
    <t>6 640€ s DPH/45ks</t>
  </si>
  <si>
    <t>PD jestvujúcej súpevnenej plochy Strážov</t>
  </si>
  <si>
    <t>2 000, 04€ s DPH</t>
  </si>
  <si>
    <t>apríl / máj</t>
  </si>
  <si>
    <t>neúspešné, nezrealizované</t>
  </si>
  <si>
    <t>Osadenie 30ks parkových lavičiek s operadlom, odstránenie 7ks pôvodných lavičiek</t>
  </si>
  <si>
    <t>4  315,26€ s DPH</t>
  </si>
  <si>
    <t xml:space="preserve">Oprava a údržba detských ihrísk, športovísk a mestkého mobiliáru </t>
  </si>
  <si>
    <t>179 964€ s DPH</t>
  </si>
  <si>
    <t>júl/august</t>
  </si>
  <si>
    <t xml:space="preserve">Výmena piesku v pieskoviskách </t>
  </si>
  <si>
    <t>17 739,18€ s DPH</t>
  </si>
  <si>
    <t>máj/jún</t>
  </si>
  <si>
    <t xml:space="preserve">Vypracovanie PD dopr. znač. a odsúhlasením ODI na obmedzenie parkovaných vozidiel nad 5m dĺžky na sídliskách </t>
  </si>
  <si>
    <t>3 972€ s DPH</t>
  </si>
  <si>
    <t>Vypracovanie pasportu zvislého DZ a kanalizačných vpustí</t>
  </si>
  <si>
    <t>23 940€ s DPH</t>
  </si>
  <si>
    <t>Oprava poškodených čerpadiel na fontáne Námestie Jána Pavla II a Sad Studničky</t>
  </si>
  <si>
    <t>1 784,40€ s DPH</t>
  </si>
  <si>
    <t>Doplnenie basketbalových košov a hokejových brán na sídlisko Solinky</t>
  </si>
  <si>
    <t>2 388€ s DPH</t>
  </si>
  <si>
    <t>Osadenie odvodňovacích zľabov na ulicu Na Hôrke - Pov. Chlmec</t>
  </si>
  <si>
    <t>5 006,68€ s DPH</t>
  </si>
  <si>
    <t xml:space="preserve">Osadenie mechanických závor a stĺpika </t>
  </si>
  <si>
    <t>4 985,59€ s DPH</t>
  </si>
  <si>
    <t>Informačno - navygačný systém pre mestskú časť Žilina - Mojšová Lúčka</t>
  </si>
  <si>
    <t>4 993,80€ s DPH</t>
  </si>
  <si>
    <t>Dodanie a montáž dopr. značiek zakazujúcich státie vozidiel nad 5 m dĺžky na sídliskách</t>
  </si>
  <si>
    <t>8 8852,50€ s DPH</t>
  </si>
  <si>
    <t>august/september</t>
  </si>
  <si>
    <t>Techn. evidencia chodníkov a verejných priestranstiev v meste Žilina</t>
  </si>
  <si>
    <t>15 000€ s DPH</t>
  </si>
  <si>
    <t>Demontáž a montáž dopravných značiek v rámci rekonštrukcie ver. Osvetlenia</t>
  </si>
  <si>
    <t>17 116,59€ s DPH</t>
  </si>
  <si>
    <t>Oprava, montáž a demontáž vianočnej výzdoby</t>
  </si>
  <si>
    <t>14 160€ s DPH</t>
  </si>
  <si>
    <t>1 400 000€ s DPH/48 mes</t>
  </si>
  <si>
    <t>november/december</t>
  </si>
  <si>
    <t>v procese prípravy</t>
  </si>
  <si>
    <t>Hlavná ročná kontrola detských ihrísk</t>
  </si>
  <si>
    <t>cca 14 900€ s DPH</t>
  </si>
  <si>
    <t>október/november</t>
  </si>
  <si>
    <t>cca 40 000€/24 mes.</t>
  </si>
  <si>
    <t xml:space="preserve">december 2018/január 2019 </t>
  </si>
  <si>
    <r>
      <t xml:space="preserve">el.kotol </t>
    </r>
    <r>
      <rPr>
        <sz val="12"/>
        <color indexed="10"/>
        <rFont val="Times New Roman"/>
        <family val="1"/>
      </rPr>
      <t>zrealizované</t>
    </r>
  </si>
  <si>
    <r>
      <t xml:space="preserve">nábytok - </t>
    </r>
    <r>
      <rPr>
        <sz val="12"/>
        <color indexed="10"/>
        <rFont val="Times New Roman"/>
        <family val="1"/>
      </rPr>
      <t>zrealizované</t>
    </r>
  </si>
  <si>
    <r>
      <rPr>
        <sz val="12"/>
        <color indexed="10"/>
        <rFont val="Times New Roman"/>
        <family val="1"/>
      </rPr>
      <t>tlač. str.lístkov- zrealizované</t>
    </r>
    <r>
      <rPr>
        <sz val="12"/>
        <rFont val="Times New Roman"/>
        <family val="1"/>
      </rPr>
      <t xml:space="preserve">, ostatné nerealizované </t>
    </r>
  </si>
  <si>
    <t>KC, šatňa jedáleň -  proces obstarávania zrealizovaný</t>
  </si>
  <si>
    <t>nerealizované</t>
  </si>
  <si>
    <t>proces obstarávania sa zrealizoval neúspešne(bez ponuky)</t>
  </si>
  <si>
    <r>
      <t xml:space="preserve">január, </t>
    </r>
    <r>
      <rPr>
        <sz val="12"/>
        <color indexed="10"/>
        <rFont val="Times New Roman"/>
        <family val="1"/>
      </rPr>
      <t>v procese realizácie</t>
    </r>
    <r>
      <rPr>
        <sz val="12"/>
        <rFont val="Times New Roman"/>
        <family val="1"/>
      </rPr>
      <t xml:space="preserve">  (žiadanka)</t>
    </r>
  </si>
  <si>
    <t>realizácia sond do stavebných konštrukcií objektu budovy - Radnica, Žilina</t>
  </si>
  <si>
    <t>november - zreal. VO</t>
  </si>
  <si>
    <r>
      <t xml:space="preserve">rekonštr. oplotenia - starý cint. </t>
    </r>
    <r>
      <rPr>
        <sz val="11"/>
        <rFont val="Calibri"/>
        <family val="2"/>
      </rPr>
      <t>- IČ+úprava PD</t>
    </r>
  </si>
  <si>
    <r>
      <t>chodník Budatín - Zádubnie</t>
    </r>
    <r>
      <rPr>
        <sz val="11"/>
        <color indexed="10"/>
        <rFont val="Calibri"/>
        <family val="2"/>
      </rPr>
      <t xml:space="preserve"> -</t>
    </r>
    <r>
      <rPr>
        <sz val="11"/>
        <rFont val="Calibri"/>
        <family val="2"/>
      </rPr>
      <t xml:space="preserve"> IČ+PD</t>
    </r>
  </si>
  <si>
    <r>
      <t xml:space="preserve">úprava MK + premostn. potoka + </t>
    </r>
    <r>
      <rPr>
        <sz val="11"/>
        <rFont val="Calibri"/>
        <family val="2"/>
      </rPr>
      <t>zosuv</t>
    </r>
    <r>
      <rPr>
        <sz val="12"/>
        <color theme="1"/>
        <rFont val="Times New Roman"/>
        <family val="2"/>
      </rPr>
      <t xml:space="preserve"> v Brodne </t>
    </r>
  </si>
  <si>
    <t>december - zrealiz. VO</t>
  </si>
  <si>
    <t>október - zrealiz. VO</t>
  </si>
  <si>
    <t>Revitalizácia Marianského námestia v Žiline</t>
  </si>
  <si>
    <t>november - zrealiz. VO</t>
  </si>
  <si>
    <t>Nerealizuje sa</t>
  </si>
  <si>
    <t>Súťaž zrušená. Nová realizovaná v roku 2019</t>
  </si>
  <si>
    <t>VO</t>
  </si>
  <si>
    <r>
      <t xml:space="preserve">úprava MK + premostn. potoka </t>
    </r>
    <r>
      <rPr>
        <sz val="11"/>
        <color indexed="8"/>
        <rFont val="Times New Roman"/>
        <family val="1"/>
      </rPr>
      <t xml:space="preserve">v Brodne </t>
    </r>
  </si>
  <si>
    <r>
      <t>parkovacie miesta v meste Žilina</t>
    </r>
    <r>
      <rPr>
        <sz val="11"/>
        <color indexed="10"/>
        <rFont val="Calibri"/>
        <family val="2"/>
      </rPr>
      <t xml:space="preserve"> (Bánová ešte nie je a Bajzová už zrealizovaná )</t>
    </r>
  </si>
  <si>
    <r>
      <t xml:space="preserve">parkovacie miesta na sídl. - Hájik, Vlčince, Hliny, Solinky, </t>
    </r>
    <r>
      <rPr>
        <sz val="11"/>
        <color indexed="10"/>
        <rFont val="Calibri"/>
        <family val="2"/>
      </rPr>
      <t>+ Bytčica</t>
    </r>
  </si>
  <si>
    <r>
      <t xml:space="preserve">MŠ ul Limbová - rek. social. zariadení </t>
    </r>
    <r>
      <rPr>
        <strike/>
        <sz val="11"/>
        <color indexed="10"/>
        <rFont val="Calibri"/>
        <family val="2"/>
      </rPr>
      <t>v 3 tried.</t>
    </r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</si>
</sst>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  <numFmt numFmtId="181" formatCode="#,##0\ [$€-1];[Red]\-#,##0\ [$€-1]"/>
    <numFmt numFmtId="182" formatCode="\P\r\a\vd\a;&quot;Pravda&quot;;&quot;Nepravda&quot;"/>
    <numFmt numFmtId="183" formatCode="[$€-2]\ #\ ##,000_);[Red]\([$¥€-2]\ #\ ##,000\)"/>
  </numFmts>
  <fonts count="6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63"/>
      <name val="Calibri"/>
      <family val="2"/>
    </font>
    <font>
      <strike/>
      <sz val="11"/>
      <color indexed="10"/>
      <name val="Calibri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26262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8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26" fillId="34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4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54" fillId="9" borderId="0" xfId="0" applyFont="1" applyFill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57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5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vertical="center" wrapText="1"/>
    </xf>
    <xf numFmtId="3" fontId="5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53" fillId="36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5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3" fontId="26" fillId="0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3" fontId="26" fillId="3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4" fillId="33" borderId="10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9" xfId="0" applyNumberFormat="1" applyFont="1" applyBorder="1" applyAlignment="1">
      <alignment horizontal="center" vertical="center" wrapText="1"/>
    </xf>
    <xf numFmtId="0" fontId="58" fillId="0" borderId="19" xfId="0" applyNumberFormat="1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/>
    </xf>
    <xf numFmtId="0" fontId="55" fillId="0" borderId="10" xfId="0" applyFont="1" applyBorder="1" applyAlignment="1">
      <alignment vertical="top" wrapText="1"/>
    </xf>
    <xf numFmtId="3" fontId="55" fillId="0" borderId="10" xfId="0" applyNumberFormat="1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" fontId="0" fillId="0" borderId="13" xfId="0" applyNumberFormat="1" applyFont="1" applyBorder="1" applyAlignment="1">
      <alignment horizontal="center" vertical="center" wrapText="1"/>
    </xf>
    <xf numFmtId="17" fontId="0" fillId="0" borderId="17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400050</xdr:rowOff>
    </xdr:from>
    <xdr:to>
      <xdr:col>4</xdr:col>
      <xdr:colOff>0</xdr:colOff>
      <xdr:row>6</xdr:row>
      <xdr:rowOff>0</xdr:rowOff>
    </xdr:to>
    <xdr:sp>
      <xdr:nvSpPr>
        <xdr:cNvPr id="1" name="Rovná spojnica 2"/>
        <xdr:cNvSpPr>
          <a:spLocks/>
        </xdr:cNvSpPr>
      </xdr:nvSpPr>
      <xdr:spPr>
        <a:xfrm>
          <a:off x="2447925" y="24003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"/>
  <sheetViews>
    <sheetView zoomScalePageLayoutView="0" workbookViewId="0" topLeftCell="A1">
      <selection activeCell="B24" sqref="B24"/>
    </sheetView>
  </sheetViews>
  <sheetFormatPr defaultColWidth="9.00390625" defaultRowHeight="15.75"/>
  <cols>
    <col min="1" max="1" width="5.875" style="0" customWidth="1"/>
    <col min="2" max="2" width="32.375" style="1" customWidth="1"/>
    <col min="3" max="3" width="18.75390625" style="0" customWidth="1"/>
    <col min="4" max="4" width="19.875" style="0" customWidth="1"/>
  </cols>
  <sheetData>
    <row r="1" spans="1:4" ht="47.25">
      <c r="A1" s="4" t="s">
        <v>0</v>
      </c>
      <c r="B1" s="4" t="s">
        <v>2</v>
      </c>
      <c r="C1" s="5" t="s">
        <v>44</v>
      </c>
      <c r="D1" s="4" t="s">
        <v>3</v>
      </c>
    </row>
    <row r="2" spans="1:4" ht="57.75" customHeight="1">
      <c r="A2" s="48">
        <v>1</v>
      </c>
      <c r="B2" s="27" t="s">
        <v>4</v>
      </c>
      <c r="C2" s="47">
        <v>16000</v>
      </c>
      <c r="D2" s="49" t="s">
        <v>283</v>
      </c>
    </row>
    <row r="3" spans="1:4" ht="15.75">
      <c r="A3" s="48">
        <v>2</v>
      </c>
      <c r="B3" s="27" t="s">
        <v>1</v>
      </c>
      <c r="C3" s="47">
        <v>25000</v>
      </c>
      <c r="D3" s="49" t="s">
        <v>5</v>
      </c>
    </row>
    <row r="4" ht="15.75">
      <c r="B4"/>
    </row>
    <row r="6" ht="15.75">
      <c r="C6" s="2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N28" sqref="N28"/>
    </sheetView>
  </sheetViews>
  <sheetFormatPr defaultColWidth="9.00390625" defaultRowHeight="15.75"/>
  <cols>
    <col min="1" max="1" width="7.00390625" style="0" customWidth="1"/>
    <col min="2" max="2" width="18.25390625" style="0" customWidth="1"/>
    <col min="3" max="3" width="15.25390625" style="0" customWidth="1"/>
    <col min="4" max="4" width="19.375" style="0" customWidth="1"/>
  </cols>
  <sheetData>
    <row r="1" spans="1:4" ht="47.25">
      <c r="A1" s="7" t="s">
        <v>25</v>
      </c>
      <c r="B1" s="7" t="s">
        <v>2</v>
      </c>
      <c r="C1" s="7" t="s">
        <v>44</v>
      </c>
      <c r="D1" s="7" t="s">
        <v>7</v>
      </c>
    </row>
    <row r="2" spans="1:4" ht="85.5" customHeight="1">
      <c r="A2" s="17">
        <v>1</v>
      </c>
      <c r="B2" s="9" t="s">
        <v>67</v>
      </c>
      <c r="C2" s="16">
        <v>9726</v>
      </c>
      <c r="D2" s="17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15" sqref="E15"/>
    </sheetView>
  </sheetViews>
  <sheetFormatPr defaultColWidth="9.00390625" defaultRowHeight="15.75"/>
  <cols>
    <col min="1" max="1" width="8.25390625" style="0" customWidth="1"/>
    <col min="2" max="2" width="26.25390625" style="0" customWidth="1"/>
    <col min="3" max="3" width="13.50390625" style="0" customWidth="1"/>
    <col min="4" max="4" width="17.375" style="0" customWidth="1"/>
  </cols>
  <sheetData>
    <row r="1" spans="1:5" ht="47.25">
      <c r="A1" s="22" t="s">
        <v>25</v>
      </c>
      <c r="B1" s="22" t="s">
        <v>2</v>
      </c>
      <c r="C1" s="22" t="s">
        <v>44</v>
      </c>
      <c r="D1" s="121" t="s">
        <v>7</v>
      </c>
      <c r="E1" s="125"/>
    </row>
    <row r="2" spans="1:6" ht="31.5">
      <c r="A2" s="116" t="s">
        <v>282</v>
      </c>
      <c r="B2" s="115" t="s">
        <v>86</v>
      </c>
      <c r="C2" s="95">
        <v>5000</v>
      </c>
      <c r="D2" s="122" t="s">
        <v>85</v>
      </c>
      <c r="E2" s="117" t="s">
        <v>130</v>
      </c>
      <c r="F2" s="94"/>
    </row>
    <row r="3" spans="1:6" ht="15.75">
      <c r="A3" s="119" t="s">
        <v>279</v>
      </c>
      <c r="B3" s="118" t="s">
        <v>280</v>
      </c>
      <c r="C3" s="118"/>
      <c r="D3" s="123" t="s">
        <v>253</v>
      </c>
      <c r="E3" s="117" t="s">
        <v>130</v>
      </c>
      <c r="F3" s="94"/>
    </row>
    <row r="4" spans="1:6" ht="15.75">
      <c r="A4" s="119" t="s">
        <v>261</v>
      </c>
      <c r="B4" s="118" t="s">
        <v>281</v>
      </c>
      <c r="C4" s="120">
        <v>3700</v>
      </c>
      <c r="D4" s="124" t="s">
        <v>23</v>
      </c>
      <c r="E4" s="197" t="s">
        <v>130</v>
      </c>
      <c r="F4" s="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K23" sqref="K23"/>
    </sheetView>
  </sheetViews>
  <sheetFormatPr defaultColWidth="9.00390625" defaultRowHeight="15.75"/>
  <cols>
    <col min="2" max="2" width="23.125" style="0" customWidth="1"/>
    <col min="3" max="3" width="14.50390625" style="0" customWidth="1"/>
    <col min="4" max="4" width="20.875" style="0" customWidth="1"/>
    <col min="5" max="5" width="14.375" style="0" customWidth="1"/>
  </cols>
  <sheetData>
    <row r="1" spans="1:4" s="14" customFormat="1" ht="31.5">
      <c r="A1" s="15" t="s">
        <v>25</v>
      </c>
      <c r="B1" s="15" t="s">
        <v>2</v>
      </c>
      <c r="C1" s="15" t="s">
        <v>64</v>
      </c>
      <c r="D1" s="15" t="s">
        <v>7</v>
      </c>
    </row>
    <row r="2" spans="1:5" s="3" customFormat="1" ht="31.5">
      <c r="A2" s="190">
        <v>1</v>
      </c>
      <c r="B2" s="191" t="s">
        <v>394</v>
      </c>
      <c r="C2" s="192" t="s">
        <v>395</v>
      </c>
      <c r="D2" s="192" t="s">
        <v>11</v>
      </c>
      <c r="E2" s="193" t="s">
        <v>130</v>
      </c>
    </row>
    <row r="3" spans="1:5" s="3" customFormat="1" ht="31.5">
      <c r="A3" s="194">
        <v>2</v>
      </c>
      <c r="B3" s="191" t="s">
        <v>396</v>
      </c>
      <c r="C3" s="195" t="s">
        <v>397</v>
      </c>
      <c r="D3" s="195" t="s">
        <v>11</v>
      </c>
      <c r="E3" s="193" t="s">
        <v>130</v>
      </c>
    </row>
    <row r="4" spans="1:5" s="3" customFormat="1" ht="31.5">
      <c r="A4" s="190">
        <v>3</v>
      </c>
      <c r="B4" s="191" t="s">
        <v>398</v>
      </c>
      <c r="C4" s="195" t="s">
        <v>399</v>
      </c>
      <c r="D4" s="195" t="s">
        <v>11</v>
      </c>
      <c r="E4" s="193" t="s">
        <v>130</v>
      </c>
    </row>
    <row r="5" spans="1:5" s="3" customFormat="1" ht="31.5">
      <c r="A5" s="194">
        <v>4</v>
      </c>
      <c r="B5" s="192" t="s">
        <v>400</v>
      </c>
      <c r="C5" s="195" t="s">
        <v>401</v>
      </c>
      <c r="D5" s="195" t="s">
        <v>13</v>
      </c>
      <c r="E5" s="193" t="s">
        <v>130</v>
      </c>
    </row>
    <row r="6" spans="1:5" s="3" customFormat="1" ht="31.5">
      <c r="A6" s="190">
        <v>5</v>
      </c>
      <c r="B6" s="192" t="s">
        <v>402</v>
      </c>
      <c r="C6" s="195" t="s">
        <v>403</v>
      </c>
      <c r="D6" s="195" t="s">
        <v>404</v>
      </c>
      <c r="E6" s="193" t="s">
        <v>405</v>
      </c>
    </row>
    <row r="7" spans="1:5" ht="15.75" customHeight="1">
      <c r="A7" s="194">
        <v>6</v>
      </c>
      <c r="B7" s="192" t="s">
        <v>406</v>
      </c>
      <c r="C7" s="195" t="s">
        <v>407</v>
      </c>
      <c r="D7" s="195" t="s">
        <v>24</v>
      </c>
      <c r="E7" s="193" t="s">
        <v>130</v>
      </c>
    </row>
    <row r="8" spans="1:5" ht="47.25">
      <c r="A8" s="190">
        <v>7</v>
      </c>
      <c r="B8" s="192" t="s">
        <v>408</v>
      </c>
      <c r="C8" s="195" t="s">
        <v>409</v>
      </c>
      <c r="D8" s="195" t="s">
        <v>410</v>
      </c>
      <c r="E8" s="193" t="s">
        <v>130</v>
      </c>
    </row>
    <row r="9" spans="1:5" ht="31.5">
      <c r="A9" s="194">
        <v>8</v>
      </c>
      <c r="B9" s="192" t="s">
        <v>411</v>
      </c>
      <c r="C9" s="195" t="s">
        <v>412</v>
      </c>
      <c r="D9" s="195" t="s">
        <v>413</v>
      </c>
      <c r="E9" s="193" t="s">
        <v>130</v>
      </c>
    </row>
    <row r="10" spans="1:5" ht="78.75">
      <c r="A10" s="190">
        <v>9</v>
      </c>
      <c r="B10" s="192" t="s">
        <v>414</v>
      </c>
      <c r="C10" s="195" t="s">
        <v>415</v>
      </c>
      <c r="D10" s="195" t="s">
        <v>413</v>
      </c>
      <c r="E10" s="193" t="s">
        <v>130</v>
      </c>
    </row>
    <row r="11" spans="1:5" ht="47.25">
      <c r="A11" s="194">
        <v>10</v>
      </c>
      <c r="B11" s="191" t="s">
        <v>416</v>
      </c>
      <c r="C11" s="195" t="s">
        <v>417</v>
      </c>
      <c r="D11" s="195" t="s">
        <v>413</v>
      </c>
      <c r="E11" s="193" t="s">
        <v>130</v>
      </c>
    </row>
    <row r="12" spans="1:5" ht="63">
      <c r="A12" s="190">
        <v>11</v>
      </c>
      <c r="B12" s="191" t="s">
        <v>418</v>
      </c>
      <c r="C12" s="192" t="s">
        <v>419</v>
      </c>
      <c r="D12" s="192" t="s">
        <v>22</v>
      </c>
      <c r="E12" s="193" t="s">
        <v>130</v>
      </c>
    </row>
    <row r="13" spans="1:5" ht="15.75" customHeight="1">
      <c r="A13" s="194">
        <v>12</v>
      </c>
      <c r="B13" s="192" t="s">
        <v>420</v>
      </c>
      <c r="C13" s="195" t="s">
        <v>421</v>
      </c>
      <c r="D13" s="195" t="s">
        <v>22</v>
      </c>
      <c r="E13" s="193" t="s">
        <v>130</v>
      </c>
    </row>
    <row r="14" spans="1:5" ht="15.75" customHeight="1">
      <c r="A14" s="190">
        <v>13</v>
      </c>
      <c r="B14" s="191" t="s">
        <v>422</v>
      </c>
      <c r="C14" s="195" t="s">
        <v>423</v>
      </c>
      <c r="D14" s="195" t="s">
        <v>75</v>
      </c>
      <c r="E14" s="193" t="s">
        <v>130</v>
      </c>
    </row>
    <row r="15" spans="1:5" ht="31.5">
      <c r="A15" s="194">
        <v>14</v>
      </c>
      <c r="B15" s="191" t="s">
        <v>424</v>
      </c>
      <c r="C15" s="195" t="s">
        <v>425</v>
      </c>
      <c r="D15" s="195" t="s">
        <v>47</v>
      </c>
      <c r="E15" s="193" t="s">
        <v>130</v>
      </c>
    </row>
    <row r="16" spans="1:5" ht="47.25">
      <c r="A16" s="190">
        <v>15</v>
      </c>
      <c r="B16" s="191" t="s">
        <v>426</v>
      </c>
      <c r="C16" s="195" t="s">
        <v>427</v>
      </c>
      <c r="D16" s="195" t="s">
        <v>47</v>
      </c>
      <c r="E16" s="193" t="s">
        <v>130</v>
      </c>
    </row>
    <row r="17" spans="1:5" ht="63">
      <c r="A17" s="194">
        <v>16</v>
      </c>
      <c r="B17" s="191" t="s">
        <v>428</v>
      </c>
      <c r="C17" s="195" t="s">
        <v>429</v>
      </c>
      <c r="D17" s="195" t="s">
        <v>430</v>
      </c>
      <c r="E17" s="193" t="s">
        <v>130</v>
      </c>
    </row>
    <row r="18" spans="1:5" ht="63">
      <c r="A18" s="190">
        <v>17</v>
      </c>
      <c r="B18" s="191" t="s">
        <v>431</v>
      </c>
      <c r="C18" s="195" t="s">
        <v>432</v>
      </c>
      <c r="D18" s="195" t="s">
        <v>430</v>
      </c>
      <c r="E18" s="193" t="s">
        <v>130</v>
      </c>
    </row>
    <row r="19" spans="1:5" ht="63">
      <c r="A19" s="194">
        <v>18</v>
      </c>
      <c r="B19" s="192" t="s">
        <v>433</v>
      </c>
      <c r="C19" s="195" t="s">
        <v>434</v>
      </c>
      <c r="D19" s="195" t="s">
        <v>430</v>
      </c>
      <c r="E19" s="193" t="s">
        <v>130</v>
      </c>
    </row>
    <row r="20" spans="1:5" ht="47.25">
      <c r="A20" s="190">
        <v>19</v>
      </c>
      <c r="B20" s="191" t="s">
        <v>435</v>
      </c>
      <c r="C20" s="192" t="s">
        <v>436</v>
      </c>
      <c r="D20" s="192" t="s">
        <v>47</v>
      </c>
      <c r="E20" s="193" t="s">
        <v>130</v>
      </c>
    </row>
    <row r="21" spans="1:5" ht="31.5">
      <c r="A21" s="194">
        <v>20</v>
      </c>
      <c r="B21" s="192" t="s">
        <v>66</v>
      </c>
      <c r="C21" s="195" t="s">
        <v>437</v>
      </c>
      <c r="D21" s="195" t="s">
        <v>438</v>
      </c>
      <c r="E21" s="193" t="s">
        <v>439</v>
      </c>
    </row>
    <row r="22" spans="1:5" ht="31.5">
      <c r="A22" s="190">
        <v>21</v>
      </c>
      <c r="B22" s="191" t="s">
        <v>440</v>
      </c>
      <c r="C22" s="195" t="s">
        <v>441</v>
      </c>
      <c r="D22" s="195" t="s">
        <v>442</v>
      </c>
      <c r="E22" s="193" t="s">
        <v>257</v>
      </c>
    </row>
    <row r="23" spans="1:5" ht="31.5">
      <c r="A23" s="194">
        <v>22</v>
      </c>
      <c r="B23" s="192" t="s">
        <v>258</v>
      </c>
      <c r="C23" s="195" t="s">
        <v>443</v>
      </c>
      <c r="D23" s="195" t="s">
        <v>444</v>
      </c>
      <c r="E23" s="193" t="s">
        <v>439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3" sqref="D13"/>
    </sheetView>
  </sheetViews>
  <sheetFormatPr defaultColWidth="9.00390625" defaultRowHeight="15.75"/>
  <cols>
    <col min="1" max="1" width="6.75390625" style="0" customWidth="1"/>
    <col min="2" max="2" width="19.875" style="0" customWidth="1"/>
    <col min="3" max="3" width="17.75390625" style="0" customWidth="1"/>
    <col min="4" max="4" width="27.375" style="0" customWidth="1"/>
  </cols>
  <sheetData>
    <row r="1" spans="1:4" ht="31.5">
      <c r="A1" s="15" t="s">
        <v>25</v>
      </c>
      <c r="B1" s="15" t="s">
        <v>2</v>
      </c>
      <c r="C1" s="15" t="s">
        <v>64</v>
      </c>
      <c r="D1" s="15" t="s">
        <v>7</v>
      </c>
    </row>
    <row r="2" spans="1:4" ht="31.5">
      <c r="A2" s="20">
        <v>1</v>
      </c>
      <c r="B2" s="18" t="s">
        <v>68</v>
      </c>
      <c r="C2" s="19">
        <v>185909.72</v>
      </c>
      <c r="D2" s="21" t="s">
        <v>13</v>
      </c>
    </row>
    <row r="3" spans="1:4" ht="47.25">
      <c r="A3" s="20">
        <v>2</v>
      </c>
      <c r="B3" s="18" t="s">
        <v>69</v>
      </c>
      <c r="C3" s="20" t="s">
        <v>73</v>
      </c>
      <c r="D3" s="21" t="s">
        <v>13</v>
      </c>
    </row>
    <row r="4" spans="1:4" ht="31.5">
      <c r="A4" s="20">
        <v>3</v>
      </c>
      <c r="B4" s="18" t="s">
        <v>70</v>
      </c>
      <c r="C4" s="20" t="s">
        <v>74</v>
      </c>
      <c r="D4" s="21" t="s">
        <v>13</v>
      </c>
    </row>
    <row r="5" spans="1:4" ht="31.5">
      <c r="A5" s="24">
        <v>4</v>
      </c>
      <c r="B5" s="25" t="s">
        <v>88</v>
      </c>
      <c r="C5" s="11">
        <v>117166.53</v>
      </c>
      <c r="D5" s="26" t="s">
        <v>30</v>
      </c>
    </row>
    <row r="6" spans="1:4" ht="33.75" customHeight="1">
      <c r="A6" s="24">
        <v>5</v>
      </c>
      <c r="B6" s="25" t="s">
        <v>89</v>
      </c>
      <c r="C6" s="11">
        <v>166666.66</v>
      </c>
      <c r="D6" s="26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N12" sqref="N12"/>
    </sheetView>
  </sheetViews>
  <sheetFormatPr defaultColWidth="9.00390625" defaultRowHeight="15.75"/>
  <cols>
    <col min="2" max="2" width="25.50390625" style="0" customWidth="1"/>
    <col min="3" max="3" width="18.75390625" style="0" customWidth="1"/>
    <col min="4" max="4" width="14.25390625" style="0" customWidth="1"/>
    <col min="5" max="5" width="17.25390625" style="0" customWidth="1"/>
  </cols>
  <sheetData>
    <row r="1" spans="1:5" ht="47.25">
      <c r="A1" s="7" t="s">
        <v>25</v>
      </c>
      <c r="B1" s="7" t="s">
        <v>2</v>
      </c>
      <c r="C1" s="5" t="s">
        <v>44</v>
      </c>
      <c r="D1" s="7" t="s">
        <v>7</v>
      </c>
      <c r="E1" s="1"/>
    </row>
    <row r="2" spans="1:12" ht="47.25">
      <c r="A2" s="30">
        <v>1</v>
      </c>
      <c r="B2" s="30" t="s">
        <v>91</v>
      </c>
      <c r="C2" s="44">
        <v>1000</v>
      </c>
      <c r="D2" s="30" t="s">
        <v>11</v>
      </c>
      <c r="E2" s="127"/>
      <c r="F2" s="94"/>
      <c r="G2" s="94"/>
      <c r="H2" s="94"/>
      <c r="I2" s="94"/>
      <c r="J2" s="94"/>
      <c r="K2" s="94"/>
      <c r="L2" s="94"/>
    </row>
    <row r="3" spans="1:12" ht="31.5">
      <c r="A3" s="30">
        <v>2</v>
      </c>
      <c r="B3" s="30" t="s">
        <v>35</v>
      </c>
      <c r="C3" s="44">
        <v>1000</v>
      </c>
      <c r="D3" s="30" t="s">
        <v>18</v>
      </c>
      <c r="E3" s="127"/>
      <c r="F3" s="94"/>
      <c r="G3" s="94"/>
      <c r="H3" s="94"/>
      <c r="I3" s="94"/>
      <c r="J3" s="94"/>
      <c r="K3" s="94"/>
      <c r="L3" s="94"/>
    </row>
    <row r="4" spans="1:12" ht="15.75">
      <c r="A4" s="30">
        <v>3</v>
      </c>
      <c r="B4" s="30" t="s">
        <v>36</v>
      </c>
      <c r="C4" s="44">
        <v>29166</v>
      </c>
      <c r="D4" s="30" t="s">
        <v>18</v>
      </c>
      <c r="E4" s="128"/>
      <c r="F4" s="94"/>
      <c r="G4" s="94"/>
      <c r="H4" s="94"/>
      <c r="I4" s="94"/>
      <c r="J4" s="94"/>
      <c r="K4" s="94"/>
      <c r="L4" s="94"/>
    </row>
    <row r="5" spans="1:12" ht="31.5">
      <c r="A5" s="30">
        <v>4</v>
      </c>
      <c r="B5" s="30" t="s">
        <v>34</v>
      </c>
      <c r="C5" s="44">
        <v>32000</v>
      </c>
      <c r="D5" s="30" t="s">
        <v>18</v>
      </c>
      <c r="E5" s="128"/>
      <c r="F5" s="94"/>
      <c r="G5" s="94"/>
      <c r="H5" s="94"/>
      <c r="I5" s="94"/>
      <c r="J5" s="94"/>
      <c r="K5" s="94"/>
      <c r="L5" s="94"/>
    </row>
    <row r="6" spans="1:12" ht="31.5">
      <c r="A6" s="30">
        <v>5</v>
      </c>
      <c r="B6" s="30" t="s">
        <v>92</v>
      </c>
      <c r="C6" s="44">
        <v>9900</v>
      </c>
      <c r="D6" s="30" t="s">
        <v>18</v>
      </c>
      <c r="E6" s="128"/>
      <c r="F6" s="94"/>
      <c r="G6" s="94"/>
      <c r="H6" s="94"/>
      <c r="I6" s="94"/>
      <c r="J6" s="94"/>
      <c r="K6" s="94"/>
      <c r="L6" s="94"/>
    </row>
    <row r="7" spans="1:12" ht="15.75">
      <c r="A7" s="30">
        <v>6</v>
      </c>
      <c r="B7" s="30" t="s">
        <v>32</v>
      </c>
      <c r="C7" s="44">
        <v>18000</v>
      </c>
      <c r="D7" s="30" t="s">
        <v>18</v>
      </c>
      <c r="E7" s="128"/>
      <c r="F7" s="94"/>
      <c r="G7" s="94"/>
      <c r="H7" s="94"/>
      <c r="I7" s="94"/>
      <c r="J7" s="94"/>
      <c r="K7" s="94"/>
      <c r="L7" s="94"/>
    </row>
    <row r="8" spans="1:12" ht="31.5">
      <c r="A8" s="30">
        <v>7</v>
      </c>
      <c r="B8" s="30" t="s">
        <v>33</v>
      </c>
      <c r="C8" s="44">
        <v>4100</v>
      </c>
      <c r="D8" s="30" t="s">
        <v>18</v>
      </c>
      <c r="E8" s="165"/>
      <c r="F8" s="94"/>
      <c r="G8" s="94"/>
      <c r="H8" s="94"/>
      <c r="I8" s="94"/>
      <c r="J8" s="94"/>
      <c r="K8" s="94"/>
      <c r="L8" s="94"/>
    </row>
    <row r="9" spans="1:12" ht="15.75">
      <c r="A9" s="30">
        <v>8</v>
      </c>
      <c r="B9" s="30" t="s">
        <v>93</v>
      </c>
      <c r="C9" s="44">
        <v>13000</v>
      </c>
      <c r="D9" s="30" t="s">
        <v>18</v>
      </c>
      <c r="E9" s="128"/>
      <c r="F9" s="94"/>
      <c r="G9" s="94"/>
      <c r="H9" s="94"/>
      <c r="I9" s="94"/>
      <c r="J9" s="94"/>
      <c r="K9" s="94"/>
      <c r="L9" s="94"/>
    </row>
    <row r="10" spans="1:12" ht="47.25">
      <c r="A10" s="30">
        <v>9</v>
      </c>
      <c r="B10" s="30" t="s">
        <v>91</v>
      </c>
      <c r="C10" s="44">
        <v>600</v>
      </c>
      <c r="D10" s="30" t="s">
        <v>24</v>
      </c>
      <c r="E10" s="128"/>
      <c r="F10" s="94"/>
      <c r="G10" s="94"/>
      <c r="H10" s="94"/>
      <c r="I10" s="94"/>
      <c r="J10" s="94"/>
      <c r="K10" s="94"/>
      <c r="L10" s="94"/>
    </row>
    <row r="11" spans="1:12" ht="15.75">
      <c r="A11" s="30">
        <v>10</v>
      </c>
      <c r="B11" s="30" t="s">
        <v>284</v>
      </c>
      <c r="C11" s="44">
        <v>4000</v>
      </c>
      <c r="D11" s="30" t="s">
        <v>24</v>
      </c>
      <c r="E11" s="129"/>
      <c r="F11" s="94"/>
      <c r="G11" s="94"/>
      <c r="H11" s="94"/>
      <c r="I11" s="94"/>
      <c r="J11" s="94"/>
      <c r="K11" s="94"/>
      <c r="L11" s="94"/>
    </row>
    <row r="12" spans="1:12" ht="31.5">
      <c r="A12" s="132">
        <v>11</v>
      </c>
      <c r="B12" s="166" t="s">
        <v>285</v>
      </c>
      <c r="C12" s="167">
        <v>9900</v>
      </c>
      <c r="D12" s="132" t="s">
        <v>75</v>
      </c>
      <c r="E12" s="129"/>
      <c r="F12" s="94"/>
      <c r="G12" s="94"/>
      <c r="H12" s="94"/>
      <c r="I12" s="94"/>
      <c r="J12" s="94"/>
      <c r="K12" s="94"/>
      <c r="L12" s="94"/>
    </row>
    <row r="13" spans="1:12" ht="31.5">
      <c r="A13" s="130">
        <v>12</v>
      </c>
      <c r="B13" s="130" t="s">
        <v>286</v>
      </c>
      <c r="C13" s="131">
        <v>13400</v>
      </c>
      <c r="D13" s="130" t="s">
        <v>47</v>
      </c>
      <c r="E13" s="168" t="s">
        <v>355</v>
      </c>
      <c r="F13" s="94"/>
      <c r="G13" s="94"/>
      <c r="H13" s="94"/>
      <c r="I13" s="94"/>
      <c r="J13" s="94"/>
      <c r="K13" s="94"/>
      <c r="L13" s="94"/>
    </row>
    <row r="14" spans="1:12" ht="15.75">
      <c r="A14" s="169">
        <v>13</v>
      </c>
      <c r="B14" s="169" t="s">
        <v>94</v>
      </c>
      <c r="C14" s="170">
        <v>33500</v>
      </c>
      <c r="D14" s="130" t="s">
        <v>288</v>
      </c>
      <c r="E14" s="171" t="s">
        <v>356</v>
      </c>
      <c r="F14" s="172"/>
      <c r="G14" s="172"/>
      <c r="H14" s="172"/>
      <c r="I14" s="172"/>
      <c r="J14" s="172"/>
      <c r="K14" s="94"/>
      <c r="L14" s="94"/>
    </row>
    <row r="15" spans="1:5" ht="63">
      <c r="A15" s="130">
        <v>14</v>
      </c>
      <c r="B15" s="130" t="s">
        <v>287</v>
      </c>
      <c r="C15" s="131">
        <v>3434</v>
      </c>
      <c r="D15" s="130" t="s">
        <v>288</v>
      </c>
      <c r="E15" s="168" t="s">
        <v>357</v>
      </c>
    </row>
    <row r="18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19" sqref="B19"/>
    </sheetView>
  </sheetViews>
  <sheetFormatPr defaultColWidth="9.00390625" defaultRowHeight="15.75"/>
  <cols>
    <col min="1" max="1" width="3.875" style="0" bestFit="1" customWidth="1"/>
    <col min="2" max="4" width="31.875" style="0" customWidth="1"/>
  </cols>
  <sheetData>
    <row r="1" spans="1:4" ht="31.5">
      <c r="A1" s="22" t="s">
        <v>25</v>
      </c>
      <c r="B1" s="22" t="s">
        <v>2</v>
      </c>
      <c r="C1" s="22" t="s">
        <v>44</v>
      </c>
      <c r="D1" s="22" t="s">
        <v>7</v>
      </c>
    </row>
    <row r="2" spans="1:4" ht="31.5">
      <c r="A2" s="45">
        <v>1</v>
      </c>
      <c r="B2" s="18" t="s">
        <v>126</v>
      </c>
      <c r="C2" s="46">
        <v>30000</v>
      </c>
      <c r="D2" s="45" t="s">
        <v>125</v>
      </c>
    </row>
    <row r="3" spans="1:4" ht="31.5">
      <c r="A3" s="45">
        <v>2</v>
      </c>
      <c r="B3" s="18" t="s">
        <v>127</v>
      </c>
      <c r="C3" s="46">
        <v>50000</v>
      </c>
      <c r="D3" s="45" t="s">
        <v>125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61">
      <selection activeCell="M11" sqref="M11"/>
    </sheetView>
  </sheetViews>
  <sheetFormatPr defaultColWidth="9.00390625" defaultRowHeight="15.75"/>
  <cols>
    <col min="1" max="1" width="8.625" style="6" customWidth="1"/>
    <col min="2" max="2" width="33.50390625" style="1" customWidth="1"/>
    <col min="3" max="3" width="18.00390625" style="0" customWidth="1"/>
    <col min="4" max="4" width="20.125" style="0" hidden="1" customWidth="1"/>
    <col min="5" max="5" width="0.12890625" style="0" customWidth="1"/>
    <col min="6" max="6" width="9.00390625" style="0" hidden="1" customWidth="1"/>
    <col min="7" max="8" width="0.12890625" style="0" customWidth="1"/>
    <col min="9" max="9" width="20.50390625" style="0" customWidth="1"/>
  </cols>
  <sheetData>
    <row r="1" spans="1:9" ht="15.75">
      <c r="A1" s="74"/>
      <c r="B1" s="76" t="s">
        <v>243</v>
      </c>
      <c r="C1" s="75"/>
      <c r="D1" s="74"/>
      <c r="E1" s="74"/>
      <c r="F1" s="74"/>
      <c r="G1" s="74"/>
      <c r="H1" s="74"/>
      <c r="I1" s="74"/>
    </row>
    <row r="2" spans="1:9" ht="26.25" customHeight="1">
      <c r="A2" s="69"/>
      <c r="B2" s="135" t="s">
        <v>236</v>
      </c>
      <c r="C2" s="70" t="s">
        <v>237</v>
      </c>
      <c r="D2" s="71" t="s">
        <v>238</v>
      </c>
      <c r="E2" s="71" t="s">
        <v>239</v>
      </c>
      <c r="F2" s="72" t="s">
        <v>240</v>
      </c>
      <c r="G2" s="73" t="s">
        <v>241</v>
      </c>
      <c r="H2" s="73" t="s">
        <v>242</v>
      </c>
      <c r="I2" s="70" t="s">
        <v>3</v>
      </c>
    </row>
    <row r="3" spans="1:9" ht="15.75">
      <c r="A3" s="153">
        <v>1</v>
      </c>
      <c r="B3" s="154" t="s">
        <v>134</v>
      </c>
      <c r="C3" s="198">
        <v>3300</v>
      </c>
      <c r="D3" s="155"/>
      <c r="E3" s="155"/>
      <c r="F3" s="155"/>
      <c r="G3" s="78"/>
      <c r="H3" s="78"/>
      <c r="I3" s="81" t="s">
        <v>335</v>
      </c>
    </row>
    <row r="4" spans="1:9" ht="30">
      <c r="A4" s="200">
        <v>2</v>
      </c>
      <c r="B4" s="154" t="s">
        <v>336</v>
      </c>
      <c r="C4" s="198">
        <v>8400</v>
      </c>
      <c r="D4" s="155"/>
      <c r="E4" s="155"/>
      <c r="F4" s="155"/>
      <c r="G4" s="78"/>
      <c r="H4" s="78"/>
      <c r="I4" s="156" t="s">
        <v>337</v>
      </c>
    </row>
    <row r="5" spans="1:9" ht="15.75">
      <c r="A5" s="217">
        <v>3</v>
      </c>
      <c r="B5" s="53" t="s">
        <v>187</v>
      </c>
      <c r="C5" s="198">
        <v>9183</v>
      </c>
      <c r="D5" s="103"/>
      <c r="E5" s="103"/>
      <c r="F5" s="103"/>
      <c r="G5" s="103"/>
      <c r="H5" s="103"/>
      <c r="I5" s="199" t="s">
        <v>188</v>
      </c>
    </row>
    <row r="6" spans="1:9" ht="15.75" customHeight="1">
      <c r="A6" s="218"/>
      <c r="B6" s="78" t="s">
        <v>189</v>
      </c>
      <c r="C6" s="52">
        <v>3300</v>
      </c>
      <c r="D6" s="79" t="s">
        <v>22</v>
      </c>
      <c r="E6" s="80"/>
      <c r="F6" s="80"/>
      <c r="G6" s="80"/>
      <c r="H6" s="80"/>
      <c r="I6" s="81" t="s">
        <v>338</v>
      </c>
    </row>
    <row r="7" spans="1:9" ht="31.5">
      <c r="A7" s="218"/>
      <c r="B7" s="97" t="s">
        <v>244</v>
      </c>
      <c r="C7" s="98">
        <v>8000</v>
      </c>
      <c r="D7" s="99"/>
      <c r="E7" s="100"/>
      <c r="F7" s="100"/>
      <c r="G7" s="100"/>
      <c r="H7" s="100"/>
      <c r="I7" s="59" t="s">
        <v>339</v>
      </c>
    </row>
    <row r="8" spans="1:9" ht="62.25" customHeight="1">
      <c r="A8" s="218"/>
      <c r="B8" s="97" t="s">
        <v>254</v>
      </c>
      <c r="C8" s="98">
        <v>1100</v>
      </c>
      <c r="D8" s="99"/>
      <c r="E8" s="100"/>
      <c r="F8" s="100"/>
      <c r="G8" s="100"/>
      <c r="H8" s="100"/>
      <c r="I8" s="59" t="s">
        <v>340</v>
      </c>
    </row>
    <row r="9" spans="1:9" ht="31.5">
      <c r="A9" s="219"/>
      <c r="B9" s="97" t="s">
        <v>245</v>
      </c>
      <c r="C9" s="98">
        <v>3750</v>
      </c>
      <c r="D9" s="99"/>
      <c r="E9" s="100"/>
      <c r="F9" s="100"/>
      <c r="G9" s="100"/>
      <c r="H9" s="100"/>
      <c r="I9" s="59" t="s">
        <v>341</v>
      </c>
    </row>
    <row r="10" spans="1:9" ht="30">
      <c r="A10" s="202"/>
      <c r="B10" s="205" t="s">
        <v>452</v>
      </c>
      <c r="C10" s="206">
        <v>8000</v>
      </c>
      <c r="D10" s="207"/>
      <c r="E10" s="87"/>
      <c r="F10" s="87"/>
      <c r="G10" s="87"/>
      <c r="H10" s="87"/>
      <c r="I10" s="88" t="s">
        <v>453</v>
      </c>
    </row>
    <row r="11" spans="1:9" ht="15.75">
      <c r="A11" s="101">
        <v>4</v>
      </c>
      <c r="B11" s="53" t="s">
        <v>132</v>
      </c>
      <c r="C11" s="198">
        <v>2350</v>
      </c>
      <c r="D11" s="103"/>
      <c r="E11" s="103"/>
      <c r="F11" s="103"/>
      <c r="G11" s="103"/>
      <c r="H11" s="103"/>
      <c r="I11" s="199" t="s">
        <v>190</v>
      </c>
    </row>
    <row r="12" spans="1:9" ht="15.75">
      <c r="A12" s="101">
        <v>5</v>
      </c>
      <c r="B12" s="56" t="s">
        <v>191</v>
      </c>
      <c r="C12" s="198">
        <v>5000</v>
      </c>
      <c r="D12" s="103"/>
      <c r="E12" s="103"/>
      <c r="F12" s="103"/>
      <c r="G12" s="103"/>
      <c r="H12" s="103"/>
      <c r="I12" s="103"/>
    </row>
    <row r="13" spans="1:9" ht="30.75">
      <c r="A13" s="101">
        <v>6</v>
      </c>
      <c r="B13" s="56" t="s">
        <v>454</v>
      </c>
      <c r="C13" s="198">
        <v>1666</v>
      </c>
      <c r="D13" s="103"/>
      <c r="E13" s="103"/>
      <c r="F13" s="103"/>
      <c r="G13" s="103"/>
      <c r="H13" s="103"/>
      <c r="I13" s="103"/>
    </row>
    <row r="14" spans="1:9" ht="15.75">
      <c r="A14" s="153">
        <v>7</v>
      </c>
      <c r="B14" s="57" t="s">
        <v>192</v>
      </c>
      <c r="C14" s="198">
        <v>12000</v>
      </c>
      <c r="D14" s="80"/>
      <c r="E14" s="80"/>
      <c r="F14" s="80"/>
      <c r="G14" s="80"/>
      <c r="H14" s="80"/>
      <c r="I14" s="81" t="s">
        <v>340</v>
      </c>
    </row>
    <row r="15" spans="1:9" ht="31.5">
      <c r="A15" s="101">
        <v>8</v>
      </c>
      <c r="B15" s="56" t="s">
        <v>246</v>
      </c>
      <c r="C15" s="102">
        <v>5800</v>
      </c>
      <c r="D15" s="103"/>
      <c r="E15" s="103"/>
      <c r="F15" s="103"/>
      <c r="G15" s="103"/>
      <c r="H15" s="103"/>
      <c r="I15" s="199" t="s">
        <v>339</v>
      </c>
    </row>
    <row r="16" spans="1:9" ht="31.5">
      <c r="A16" s="101">
        <v>9</v>
      </c>
      <c r="B16" s="56" t="s">
        <v>193</v>
      </c>
      <c r="C16" s="198">
        <v>10000</v>
      </c>
      <c r="D16" s="103"/>
      <c r="E16" s="103"/>
      <c r="F16" s="103"/>
      <c r="G16" s="103"/>
      <c r="H16" s="103"/>
      <c r="I16" s="103"/>
    </row>
    <row r="17" spans="1:9" ht="15.75">
      <c r="A17" s="101">
        <v>10</v>
      </c>
      <c r="B17" s="56" t="s">
        <v>194</v>
      </c>
      <c r="C17" s="198">
        <v>8333</v>
      </c>
      <c r="D17" s="103"/>
      <c r="E17" s="103"/>
      <c r="F17" s="103"/>
      <c r="G17" s="103"/>
      <c r="H17" s="103"/>
      <c r="I17" s="103"/>
    </row>
    <row r="18" spans="1:9" ht="15.75">
      <c r="A18" s="101">
        <v>11</v>
      </c>
      <c r="B18" s="56" t="s">
        <v>455</v>
      </c>
      <c r="C18" s="198">
        <v>4166</v>
      </c>
      <c r="D18" s="103"/>
      <c r="E18" s="103"/>
      <c r="F18" s="103"/>
      <c r="G18" s="103"/>
      <c r="H18" s="103"/>
      <c r="I18" s="103"/>
    </row>
    <row r="19" spans="1:9" ht="15.75">
      <c r="A19" s="101">
        <v>12</v>
      </c>
      <c r="B19" s="57" t="s">
        <v>195</v>
      </c>
      <c r="C19" s="51">
        <v>4166</v>
      </c>
      <c r="D19" s="103"/>
      <c r="E19" s="103"/>
      <c r="F19" s="103"/>
      <c r="G19" s="103"/>
      <c r="H19" s="103"/>
      <c r="I19" s="103"/>
    </row>
    <row r="20" spans="1:9" ht="15.75">
      <c r="A20" s="215">
        <v>13</v>
      </c>
      <c r="B20" s="56" t="s">
        <v>196</v>
      </c>
      <c r="C20" s="51">
        <v>3550</v>
      </c>
      <c r="D20" s="103"/>
      <c r="E20" s="103"/>
      <c r="F20" s="103"/>
      <c r="G20" s="103"/>
      <c r="H20" s="103"/>
      <c r="I20" s="103"/>
    </row>
    <row r="21" spans="1:9" ht="15.75">
      <c r="A21" s="216"/>
      <c r="B21" s="58" t="s">
        <v>121</v>
      </c>
      <c r="C21" s="52">
        <v>2200</v>
      </c>
      <c r="D21" s="59" t="s">
        <v>98</v>
      </c>
      <c r="E21" s="58"/>
      <c r="F21" s="58"/>
      <c r="G21" s="58"/>
      <c r="H21" s="58"/>
      <c r="I21" s="60" t="s">
        <v>197</v>
      </c>
    </row>
    <row r="22" spans="1:9" ht="31.5">
      <c r="A22" s="101">
        <v>14</v>
      </c>
      <c r="B22" s="56" t="s">
        <v>198</v>
      </c>
      <c r="C22" s="51">
        <v>2916</v>
      </c>
      <c r="D22" s="103"/>
      <c r="E22" s="103"/>
      <c r="F22" s="103"/>
      <c r="G22" s="103"/>
      <c r="H22" s="103"/>
      <c r="I22" s="103"/>
    </row>
    <row r="23" spans="1:9" ht="31.5">
      <c r="A23" s="101">
        <v>15</v>
      </c>
      <c r="B23" s="56" t="s">
        <v>199</v>
      </c>
      <c r="C23" s="51">
        <v>3750</v>
      </c>
      <c r="D23" s="103"/>
      <c r="E23" s="103"/>
      <c r="F23" s="103"/>
      <c r="G23" s="103"/>
      <c r="H23" s="103"/>
      <c r="I23" s="103"/>
    </row>
    <row r="24" spans="1:9" ht="31.5">
      <c r="A24" s="101">
        <v>16</v>
      </c>
      <c r="B24" s="56" t="s">
        <v>456</v>
      </c>
      <c r="C24" s="198">
        <v>8333</v>
      </c>
      <c r="D24" s="103"/>
      <c r="E24" s="103"/>
      <c r="F24" s="103"/>
      <c r="G24" s="103"/>
      <c r="H24" s="103"/>
      <c r="I24" s="103"/>
    </row>
    <row r="25" spans="1:9" ht="15.75">
      <c r="A25" s="101">
        <v>17</v>
      </c>
      <c r="B25" s="58" t="s">
        <v>200</v>
      </c>
      <c r="C25" s="51">
        <v>2916</v>
      </c>
      <c r="D25" s="103"/>
      <c r="E25" s="103"/>
      <c r="F25" s="103"/>
      <c r="G25" s="103"/>
      <c r="H25" s="103"/>
      <c r="I25" s="103"/>
    </row>
    <row r="26" spans="1:9" ht="45">
      <c r="A26" s="153">
        <v>18</v>
      </c>
      <c r="B26" s="61" t="s">
        <v>342</v>
      </c>
      <c r="C26" s="198">
        <v>5400</v>
      </c>
      <c r="D26" s="80"/>
      <c r="E26" s="80"/>
      <c r="F26" s="80"/>
      <c r="G26" s="80"/>
      <c r="H26" s="80"/>
      <c r="I26" s="81" t="s">
        <v>358</v>
      </c>
    </row>
    <row r="27" spans="1:9" ht="15.75">
      <c r="A27" s="101">
        <v>19</v>
      </c>
      <c r="B27" s="56" t="s">
        <v>99</v>
      </c>
      <c r="C27" s="198">
        <v>5400</v>
      </c>
      <c r="D27" s="103"/>
      <c r="E27" s="103"/>
      <c r="F27" s="103"/>
      <c r="G27" s="103"/>
      <c r="H27" s="103"/>
      <c r="I27" s="199" t="s">
        <v>190</v>
      </c>
    </row>
    <row r="28" spans="1:9" ht="15.75">
      <c r="A28" s="101">
        <v>20</v>
      </c>
      <c r="B28" s="56" t="s">
        <v>201</v>
      </c>
      <c r="C28" s="198">
        <v>8333</v>
      </c>
      <c r="D28" s="103"/>
      <c r="E28" s="103"/>
      <c r="F28" s="103"/>
      <c r="G28" s="103"/>
      <c r="H28" s="103"/>
      <c r="I28" s="199"/>
    </row>
    <row r="29" spans="1:9" ht="15.75">
      <c r="A29" s="101">
        <v>21</v>
      </c>
      <c r="B29" s="56" t="s">
        <v>202</v>
      </c>
      <c r="C29" s="198">
        <v>1666</v>
      </c>
      <c r="D29" s="103"/>
      <c r="E29" s="103"/>
      <c r="F29" s="103"/>
      <c r="G29" s="103"/>
      <c r="H29" s="103"/>
      <c r="I29" s="199"/>
    </row>
    <row r="30" spans="1:9" ht="15.75">
      <c r="A30" s="101">
        <v>22</v>
      </c>
      <c r="B30" s="56" t="s">
        <v>203</v>
      </c>
      <c r="C30" s="198">
        <v>1083</v>
      </c>
      <c r="D30" s="103"/>
      <c r="E30" s="103"/>
      <c r="F30" s="103"/>
      <c r="G30" s="103"/>
      <c r="H30" s="103"/>
      <c r="I30" s="199"/>
    </row>
    <row r="31" spans="1:9" ht="15.75">
      <c r="A31" s="101">
        <v>23</v>
      </c>
      <c r="B31" s="57" t="s">
        <v>204</v>
      </c>
      <c r="C31" s="198">
        <v>2500</v>
      </c>
      <c r="D31" s="103"/>
      <c r="E31" s="103"/>
      <c r="F31" s="103"/>
      <c r="G31" s="103"/>
      <c r="H31" s="103"/>
      <c r="I31" s="199"/>
    </row>
    <row r="32" spans="1:9" ht="15.75">
      <c r="A32" s="215">
        <v>24</v>
      </c>
      <c r="B32" s="57" t="s">
        <v>205</v>
      </c>
      <c r="C32" s="198">
        <v>5466</v>
      </c>
      <c r="D32" s="103"/>
      <c r="E32" s="103"/>
      <c r="F32" s="103"/>
      <c r="G32" s="103"/>
      <c r="H32" s="103"/>
      <c r="I32" s="199"/>
    </row>
    <row r="33" spans="1:9" ht="15.75">
      <c r="A33" s="220"/>
      <c r="B33" s="57" t="s">
        <v>206</v>
      </c>
      <c r="C33" s="198">
        <v>5000</v>
      </c>
      <c r="D33" s="103"/>
      <c r="E33" s="103"/>
      <c r="F33" s="103"/>
      <c r="G33" s="103"/>
      <c r="H33" s="103"/>
      <c r="I33" s="199" t="s">
        <v>207</v>
      </c>
    </row>
    <row r="34" spans="1:9" ht="30">
      <c r="A34" s="216"/>
      <c r="B34" s="57" t="s">
        <v>208</v>
      </c>
      <c r="C34" s="198">
        <v>6200</v>
      </c>
      <c r="D34" s="80"/>
      <c r="E34" s="80"/>
      <c r="F34" s="80"/>
      <c r="G34" s="80"/>
      <c r="H34" s="80"/>
      <c r="I34" s="81" t="s">
        <v>339</v>
      </c>
    </row>
    <row r="35" spans="1:9" s="28" customFormat="1" ht="15.75">
      <c r="A35" s="215">
        <v>25</v>
      </c>
      <c r="B35" s="57" t="s">
        <v>209</v>
      </c>
      <c r="C35" s="221">
        <v>8416</v>
      </c>
      <c r="D35" s="103"/>
      <c r="E35" s="103"/>
      <c r="F35" s="103"/>
      <c r="G35" s="103"/>
      <c r="H35" s="103"/>
      <c r="I35" s="222"/>
    </row>
    <row r="36" spans="1:9" ht="15.75">
      <c r="A36" s="220"/>
      <c r="B36" s="57" t="s">
        <v>210</v>
      </c>
      <c r="C36" s="221"/>
      <c r="D36" s="103"/>
      <c r="E36" s="103"/>
      <c r="F36" s="103"/>
      <c r="G36" s="103"/>
      <c r="H36" s="103"/>
      <c r="I36" s="222"/>
    </row>
    <row r="37" spans="1:9" ht="15.75">
      <c r="A37" s="216"/>
      <c r="B37" s="57" t="s">
        <v>211</v>
      </c>
      <c r="C37" s="198">
        <v>5750</v>
      </c>
      <c r="D37" s="103"/>
      <c r="E37" s="103"/>
      <c r="F37" s="103"/>
      <c r="G37" s="103"/>
      <c r="H37" s="103"/>
      <c r="I37" s="199" t="s">
        <v>212</v>
      </c>
    </row>
    <row r="38" spans="1:9" ht="30">
      <c r="A38" s="101">
        <v>26</v>
      </c>
      <c r="B38" s="57" t="s">
        <v>213</v>
      </c>
      <c r="C38" s="198">
        <v>1000</v>
      </c>
      <c r="D38" s="103"/>
      <c r="E38" s="103"/>
      <c r="F38" s="103"/>
      <c r="G38" s="103"/>
      <c r="H38" s="103"/>
      <c r="I38" s="199"/>
    </row>
    <row r="39" spans="1:9" ht="15.75">
      <c r="A39" s="223">
        <v>27</v>
      </c>
      <c r="B39" s="83" t="s">
        <v>214</v>
      </c>
      <c r="C39" s="198">
        <v>4166</v>
      </c>
      <c r="D39" s="80"/>
      <c r="E39" s="80"/>
      <c r="F39" s="80"/>
      <c r="G39" s="80"/>
      <c r="H39" s="80"/>
      <c r="I39" s="81"/>
    </row>
    <row r="40" spans="1:9" ht="135">
      <c r="A40" s="224"/>
      <c r="B40" s="82" t="s">
        <v>359</v>
      </c>
      <c r="C40" s="198">
        <f>25000+11500+8330</f>
        <v>44830</v>
      </c>
      <c r="D40" s="80"/>
      <c r="E40" s="80"/>
      <c r="F40" s="80"/>
      <c r="G40" s="80"/>
      <c r="H40" s="80"/>
      <c r="I40" s="81" t="s">
        <v>360</v>
      </c>
    </row>
    <row r="41" spans="1:9" ht="45">
      <c r="A41" s="225"/>
      <c r="B41" s="82" t="s">
        <v>343</v>
      </c>
      <c r="C41" s="198">
        <v>8000</v>
      </c>
      <c r="D41" s="80"/>
      <c r="E41" s="80"/>
      <c r="F41" s="80"/>
      <c r="G41" s="80"/>
      <c r="H41" s="80"/>
      <c r="I41" s="81" t="s">
        <v>361</v>
      </c>
    </row>
    <row r="42" spans="1:9" ht="15.75">
      <c r="A42" s="153">
        <v>28</v>
      </c>
      <c r="B42" s="83" t="s">
        <v>255</v>
      </c>
      <c r="C42" s="157">
        <v>16500</v>
      </c>
      <c r="D42" s="80"/>
      <c r="E42" s="80"/>
      <c r="F42" s="80"/>
      <c r="G42" s="80"/>
      <c r="H42" s="80"/>
      <c r="I42" s="81" t="s">
        <v>340</v>
      </c>
    </row>
    <row r="43" spans="1:9" ht="15.75">
      <c r="A43" s="201">
        <v>29</v>
      </c>
      <c r="B43" s="58" t="s">
        <v>146</v>
      </c>
      <c r="C43" s="198">
        <v>833</v>
      </c>
      <c r="D43" s="103"/>
      <c r="E43" s="103"/>
      <c r="F43" s="103"/>
      <c r="G43" s="103"/>
      <c r="H43" s="103"/>
      <c r="I43" s="199"/>
    </row>
    <row r="44" spans="1:9" ht="15.75">
      <c r="A44" s="153">
        <v>30</v>
      </c>
      <c r="B44" s="80" t="s">
        <v>215</v>
      </c>
      <c r="C44" s="173">
        <v>5000</v>
      </c>
      <c r="D44" s="80"/>
      <c r="E44" s="80"/>
      <c r="F44" s="80"/>
      <c r="G44" s="80"/>
      <c r="H44" s="80"/>
      <c r="I44" s="81" t="s">
        <v>358</v>
      </c>
    </row>
    <row r="45" spans="1:9" ht="15.75">
      <c r="A45" s="101">
        <v>31</v>
      </c>
      <c r="B45" s="103" t="s">
        <v>216</v>
      </c>
      <c r="C45" s="198">
        <v>2500</v>
      </c>
      <c r="D45" s="103"/>
      <c r="E45" s="103"/>
      <c r="F45" s="103"/>
      <c r="G45" s="103"/>
      <c r="H45" s="103"/>
      <c r="I45" s="199"/>
    </row>
    <row r="46" spans="1:9" ht="15.75">
      <c r="A46" s="101">
        <v>32</v>
      </c>
      <c r="B46" s="103" t="s">
        <v>101</v>
      </c>
      <c r="C46" s="198">
        <v>1600</v>
      </c>
      <c r="D46" s="103"/>
      <c r="E46" s="103"/>
      <c r="F46" s="103"/>
      <c r="G46" s="103"/>
      <c r="H46" s="103"/>
      <c r="I46" s="199" t="s">
        <v>207</v>
      </c>
    </row>
    <row r="47" spans="1:9" ht="15.75">
      <c r="A47" s="101">
        <v>33</v>
      </c>
      <c r="B47" s="158" t="s">
        <v>104</v>
      </c>
      <c r="C47" s="198">
        <v>2600</v>
      </c>
      <c r="D47" s="80"/>
      <c r="E47" s="80"/>
      <c r="F47" s="80"/>
      <c r="G47" s="80"/>
      <c r="H47" s="80"/>
      <c r="I47" s="81" t="s">
        <v>217</v>
      </c>
    </row>
    <row r="48" spans="1:9" ht="15.75">
      <c r="A48" s="101">
        <v>34</v>
      </c>
      <c r="B48" s="58" t="s">
        <v>103</v>
      </c>
      <c r="C48" s="198">
        <v>1000</v>
      </c>
      <c r="D48" s="103"/>
      <c r="E48" s="103"/>
      <c r="F48" s="103"/>
      <c r="G48" s="103"/>
      <c r="H48" s="103"/>
      <c r="I48" s="199"/>
    </row>
    <row r="49" spans="1:9" ht="31.5">
      <c r="A49" s="101">
        <v>35</v>
      </c>
      <c r="B49" s="104" t="s">
        <v>218</v>
      </c>
      <c r="C49" s="102">
        <v>2050</v>
      </c>
      <c r="D49" s="103"/>
      <c r="E49" s="103"/>
      <c r="F49" s="103"/>
      <c r="G49" s="103"/>
      <c r="H49" s="103"/>
      <c r="I49" s="199" t="s">
        <v>339</v>
      </c>
    </row>
    <row r="50" spans="1:9" ht="31.5">
      <c r="A50" s="101">
        <v>36</v>
      </c>
      <c r="B50" s="104" t="s">
        <v>156</v>
      </c>
      <c r="C50" s="102">
        <v>2500</v>
      </c>
      <c r="D50" s="103"/>
      <c r="E50" s="103"/>
      <c r="F50" s="103"/>
      <c r="G50" s="103"/>
      <c r="H50" s="103"/>
      <c r="I50" s="199" t="s">
        <v>339</v>
      </c>
    </row>
    <row r="51" spans="1:9" ht="31.5">
      <c r="A51" s="101">
        <v>37</v>
      </c>
      <c r="B51" s="104" t="s">
        <v>157</v>
      </c>
      <c r="C51" s="102">
        <v>2500</v>
      </c>
      <c r="D51" s="103"/>
      <c r="E51" s="103"/>
      <c r="F51" s="103"/>
      <c r="G51" s="103"/>
      <c r="H51" s="103"/>
      <c r="I51" s="199" t="s">
        <v>339</v>
      </c>
    </row>
    <row r="52" spans="1:9" ht="15.75">
      <c r="A52" s="101">
        <v>38</v>
      </c>
      <c r="B52" s="58" t="s">
        <v>105</v>
      </c>
      <c r="C52" s="198">
        <v>833</v>
      </c>
      <c r="D52" s="103"/>
      <c r="E52" s="103"/>
      <c r="F52" s="103"/>
      <c r="G52" s="103"/>
      <c r="H52" s="103"/>
      <c r="I52" s="199"/>
    </row>
    <row r="53" spans="1:9" ht="15.75">
      <c r="A53" s="101">
        <v>39</v>
      </c>
      <c r="B53" s="58" t="s">
        <v>107</v>
      </c>
      <c r="C53" s="198">
        <v>1650</v>
      </c>
      <c r="D53" s="103"/>
      <c r="E53" s="103"/>
      <c r="F53" s="103"/>
      <c r="G53" s="103"/>
      <c r="H53" s="103"/>
      <c r="I53" s="66" t="s">
        <v>219</v>
      </c>
    </row>
    <row r="54" spans="1:9" ht="15.75">
      <c r="A54" s="101">
        <v>40</v>
      </c>
      <c r="B54" s="58" t="s">
        <v>159</v>
      </c>
      <c r="C54" s="198">
        <v>1666</v>
      </c>
      <c r="D54" s="103"/>
      <c r="E54" s="103"/>
      <c r="F54" s="103"/>
      <c r="G54" s="103"/>
      <c r="H54" s="103"/>
      <c r="I54" s="199"/>
    </row>
    <row r="55" spans="1:9" ht="15.75">
      <c r="A55" s="215">
        <v>41</v>
      </c>
      <c r="B55" s="58" t="s">
        <v>106</v>
      </c>
      <c r="C55" s="198">
        <v>2500</v>
      </c>
      <c r="D55" s="103"/>
      <c r="E55" s="103"/>
      <c r="F55" s="103"/>
      <c r="G55" s="103"/>
      <c r="H55" s="103"/>
      <c r="I55" s="199"/>
    </row>
    <row r="56" spans="1:9" ht="30">
      <c r="A56" s="216"/>
      <c r="B56" s="78" t="s">
        <v>220</v>
      </c>
      <c r="C56" s="52">
        <v>2500</v>
      </c>
      <c r="D56" s="79" t="s">
        <v>22</v>
      </c>
      <c r="E56" s="83"/>
      <c r="F56" s="83"/>
      <c r="G56" s="83"/>
      <c r="H56" s="83"/>
      <c r="I56" s="84" t="s">
        <v>339</v>
      </c>
    </row>
    <row r="57" spans="1:9" ht="15.75">
      <c r="A57" s="101">
        <v>42</v>
      </c>
      <c r="B57" s="103" t="s">
        <v>221</v>
      </c>
      <c r="C57" s="198">
        <v>41650</v>
      </c>
      <c r="D57" s="103"/>
      <c r="E57" s="103"/>
      <c r="F57" s="103"/>
      <c r="G57" s="103"/>
      <c r="H57" s="103"/>
      <c r="I57" s="199" t="s">
        <v>207</v>
      </c>
    </row>
    <row r="58" spans="1:9" ht="15.75">
      <c r="A58" s="215">
        <v>43</v>
      </c>
      <c r="B58" s="103" t="s">
        <v>162</v>
      </c>
      <c r="C58" s="198">
        <v>833</v>
      </c>
      <c r="D58" s="103"/>
      <c r="E58" s="103"/>
      <c r="F58" s="103"/>
      <c r="G58" s="103"/>
      <c r="H58" s="103"/>
      <c r="I58" s="199"/>
    </row>
    <row r="59" spans="1:9" ht="15.75">
      <c r="A59" s="216"/>
      <c r="B59" s="62" t="s">
        <v>108</v>
      </c>
      <c r="C59" s="198">
        <v>2666</v>
      </c>
      <c r="D59" s="103"/>
      <c r="E59" s="103"/>
      <c r="F59" s="103"/>
      <c r="G59" s="103"/>
      <c r="H59" s="103"/>
      <c r="I59" s="199"/>
    </row>
    <row r="60" spans="1:9" ht="15.75">
      <c r="A60" s="101">
        <v>44</v>
      </c>
      <c r="B60" s="62" t="s">
        <v>222</v>
      </c>
      <c r="C60" s="198">
        <v>1250</v>
      </c>
      <c r="D60" s="103"/>
      <c r="E60" s="103"/>
      <c r="F60" s="103"/>
      <c r="G60" s="103"/>
      <c r="H60" s="103"/>
      <c r="I60" s="199"/>
    </row>
    <row r="61" spans="1:9" ht="15.75">
      <c r="A61" s="215">
        <v>45</v>
      </c>
      <c r="B61" s="62" t="s">
        <v>223</v>
      </c>
      <c r="C61" s="198">
        <v>2875</v>
      </c>
      <c r="D61" s="103"/>
      <c r="E61" s="103"/>
      <c r="F61" s="103"/>
      <c r="G61" s="103"/>
      <c r="H61" s="103"/>
      <c r="I61" s="199"/>
    </row>
    <row r="62" spans="1:9" ht="15.75">
      <c r="A62" s="216"/>
      <c r="B62" s="62" t="s">
        <v>224</v>
      </c>
      <c r="C62" s="198">
        <v>3333</v>
      </c>
      <c r="D62" s="103"/>
      <c r="E62" s="103"/>
      <c r="F62" s="103"/>
      <c r="G62" s="103"/>
      <c r="H62" s="103"/>
      <c r="I62" s="199"/>
    </row>
    <row r="63" spans="1:9" ht="15.75">
      <c r="A63" s="101">
        <v>46</v>
      </c>
      <c r="B63" s="62" t="s">
        <v>225</v>
      </c>
      <c r="C63" s="198">
        <v>2666</v>
      </c>
      <c r="D63" s="159"/>
      <c r="E63" s="103"/>
      <c r="F63" s="103"/>
      <c r="G63" s="103"/>
      <c r="H63" s="103"/>
      <c r="I63" s="199"/>
    </row>
    <row r="64" spans="1:9" ht="15.75">
      <c r="A64" s="101">
        <v>47</v>
      </c>
      <c r="B64" s="62" t="s">
        <v>226</v>
      </c>
      <c r="C64" s="198">
        <v>200</v>
      </c>
      <c r="D64" s="103"/>
      <c r="E64" s="103"/>
      <c r="F64" s="103"/>
      <c r="G64" s="103"/>
      <c r="H64" s="103"/>
      <c r="I64" s="199"/>
    </row>
    <row r="65" spans="1:9" ht="31.5">
      <c r="A65" s="101">
        <v>48</v>
      </c>
      <c r="B65" s="62" t="s">
        <v>227</v>
      </c>
      <c r="C65" s="198">
        <v>8333</v>
      </c>
      <c r="D65" s="103"/>
      <c r="E65" s="103"/>
      <c r="F65" s="103"/>
      <c r="G65" s="103"/>
      <c r="H65" s="103"/>
      <c r="I65" s="199"/>
    </row>
    <row r="66" spans="1:9" ht="31.5">
      <c r="A66" s="215">
        <v>49</v>
      </c>
      <c r="B66" s="56" t="s">
        <v>111</v>
      </c>
      <c r="C66" s="51">
        <v>10200</v>
      </c>
      <c r="D66" s="103"/>
      <c r="E66" s="103"/>
      <c r="F66" s="103"/>
      <c r="G66" s="103"/>
      <c r="H66" s="103"/>
      <c r="I66" s="199"/>
    </row>
    <row r="67" spans="1:9" ht="31.5">
      <c r="A67" s="220"/>
      <c r="B67" s="64" t="s">
        <v>122</v>
      </c>
      <c r="C67" s="65">
        <v>5200</v>
      </c>
      <c r="D67" s="66" t="s">
        <v>30</v>
      </c>
      <c r="E67" s="58"/>
      <c r="F67" s="58"/>
      <c r="G67" s="58"/>
      <c r="H67" s="58"/>
      <c r="I67" s="60" t="s">
        <v>188</v>
      </c>
    </row>
    <row r="68" spans="1:9" ht="31.5">
      <c r="A68" s="220"/>
      <c r="B68" s="64" t="s">
        <v>228</v>
      </c>
      <c r="C68" s="52">
        <v>8000</v>
      </c>
      <c r="D68" s="66" t="s">
        <v>24</v>
      </c>
      <c r="E68" s="58"/>
      <c r="F68" s="58"/>
      <c r="G68" s="58"/>
      <c r="H68" s="58"/>
      <c r="I68" s="60" t="s">
        <v>217</v>
      </c>
    </row>
    <row r="69" spans="1:9" ht="47.25">
      <c r="A69" s="216"/>
      <c r="B69" s="64" t="s">
        <v>123</v>
      </c>
      <c r="C69" s="65">
        <v>1600</v>
      </c>
      <c r="D69" s="66" t="s">
        <v>30</v>
      </c>
      <c r="E69" s="58"/>
      <c r="F69" s="58"/>
      <c r="G69" s="58"/>
      <c r="H69" s="58"/>
      <c r="I69" s="60" t="s">
        <v>229</v>
      </c>
    </row>
    <row r="70" spans="1:9" ht="15.75" customHeight="1">
      <c r="A70" s="208">
        <v>50</v>
      </c>
      <c r="B70" s="209" t="s">
        <v>230</v>
      </c>
      <c r="C70" s="210">
        <v>22000</v>
      </c>
      <c r="D70" s="103"/>
      <c r="E70" s="103"/>
      <c r="F70" s="103"/>
      <c r="G70" s="103"/>
      <c r="H70" s="103"/>
      <c r="I70" s="211" t="s">
        <v>457</v>
      </c>
    </row>
    <row r="71" spans="1:9" ht="15.75" customHeight="1">
      <c r="A71" s="101">
        <v>51</v>
      </c>
      <c r="B71" s="56" t="s">
        <v>231</v>
      </c>
      <c r="C71" s="51">
        <v>8333</v>
      </c>
      <c r="D71" s="103"/>
      <c r="E71" s="103"/>
      <c r="F71" s="103"/>
      <c r="G71" s="103"/>
      <c r="H71" s="103"/>
      <c r="I71" s="199"/>
    </row>
    <row r="72" spans="1:9" ht="15.75" customHeight="1">
      <c r="A72" s="226">
        <v>52</v>
      </c>
      <c r="B72" s="160" t="s">
        <v>344</v>
      </c>
      <c r="C72" s="51">
        <v>8700</v>
      </c>
      <c r="D72" s="80"/>
      <c r="E72" s="80"/>
      <c r="F72" s="80"/>
      <c r="G72" s="80"/>
      <c r="H72" s="80"/>
      <c r="I72" s="81" t="s">
        <v>358</v>
      </c>
    </row>
    <row r="73" spans="1:9" ht="15.75" customHeight="1">
      <c r="A73" s="227"/>
      <c r="B73" s="85" t="s">
        <v>29</v>
      </c>
      <c r="C73" s="86">
        <v>5500</v>
      </c>
      <c r="D73" s="161" t="s">
        <v>30</v>
      </c>
      <c r="E73" s="87"/>
      <c r="F73" s="87"/>
      <c r="G73" s="87"/>
      <c r="H73" s="87"/>
      <c r="I73" s="88"/>
    </row>
    <row r="74" spans="1:9" ht="15.75" customHeight="1">
      <c r="A74" s="227"/>
      <c r="B74" s="229" t="s">
        <v>31</v>
      </c>
      <c r="C74" s="230">
        <v>8000</v>
      </c>
      <c r="D74" s="231" t="s">
        <v>24</v>
      </c>
      <c r="E74" s="103"/>
      <c r="F74" s="103"/>
      <c r="G74" s="103"/>
      <c r="H74" s="103"/>
      <c r="I74" s="222" t="s">
        <v>339</v>
      </c>
    </row>
    <row r="75" spans="1:9" ht="15.75">
      <c r="A75" s="228"/>
      <c r="B75" s="229"/>
      <c r="C75" s="230"/>
      <c r="D75" s="231"/>
      <c r="E75" s="103"/>
      <c r="F75" s="103"/>
      <c r="G75" s="103"/>
      <c r="H75" s="103"/>
      <c r="I75" s="222"/>
    </row>
    <row r="76" spans="1:9" ht="31.5">
      <c r="A76" s="101">
        <v>53</v>
      </c>
      <c r="B76" s="56" t="s">
        <v>232</v>
      </c>
      <c r="C76" s="51">
        <v>3333</v>
      </c>
      <c r="D76" s="103"/>
      <c r="E76" s="103"/>
      <c r="F76" s="103"/>
      <c r="G76" s="103"/>
      <c r="H76" s="103"/>
      <c r="I76" s="199"/>
    </row>
    <row r="77" spans="1:9" ht="15.75">
      <c r="A77" s="101">
        <v>54</v>
      </c>
      <c r="B77" s="62" t="s">
        <v>233</v>
      </c>
      <c r="C77" s="198">
        <v>1250</v>
      </c>
      <c r="D77" s="67"/>
      <c r="E77" s="67"/>
      <c r="F77" s="67"/>
      <c r="G77" s="67"/>
      <c r="H77" s="67"/>
      <c r="I77" s="68"/>
    </row>
    <row r="78" spans="1:9" ht="31.5">
      <c r="A78" s="101">
        <v>55</v>
      </c>
      <c r="B78" s="62" t="s">
        <v>234</v>
      </c>
      <c r="C78" s="198">
        <v>4166</v>
      </c>
      <c r="D78" s="103"/>
      <c r="E78" s="103"/>
      <c r="F78" s="103"/>
      <c r="G78" s="103"/>
      <c r="H78" s="103"/>
      <c r="I78" s="199"/>
    </row>
    <row r="79" spans="1:9" ht="31.5">
      <c r="A79" s="101">
        <v>56</v>
      </c>
      <c r="B79" s="62" t="s">
        <v>182</v>
      </c>
      <c r="C79" s="198">
        <v>31666</v>
      </c>
      <c r="D79" s="103"/>
      <c r="E79" s="103"/>
      <c r="F79" s="103"/>
      <c r="G79" s="103"/>
      <c r="H79" s="103"/>
      <c r="I79" s="199"/>
    </row>
    <row r="80" spans="1:9" ht="31.5">
      <c r="A80" s="101">
        <v>57</v>
      </c>
      <c r="B80" s="62" t="s">
        <v>235</v>
      </c>
      <c r="C80" s="198">
        <v>416</v>
      </c>
      <c r="D80" s="103"/>
      <c r="E80" s="103"/>
      <c r="F80" s="103"/>
      <c r="G80" s="103"/>
      <c r="H80" s="103"/>
      <c r="I80" s="199"/>
    </row>
    <row r="81" spans="1:9" ht="30">
      <c r="A81" s="101">
        <v>58</v>
      </c>
      <c r="B81" s="57" t="s">
        <v>256</v>
      </c>
      <c r="C81" s="52">
        <v>2000</v>
      </c>
      <c r="D81" s="83"/>
      <c r="E81" s="83"/>
      <c r="F81" s="83"/>
      <c r="G81" s="83"/>
      <c r="H81" s="83"/>
      <c r="I81" s="84" t="s">
        <v>340</v>
      </c>
    </row>
    <row r="82" spans="1:9" ht="30">
      <c r="A82" s="153">
        <v>59</v>
      </c>
      <c r="B82" s="162" t="s">
        <v>297</v>
      </c>
      <c r="C82" s="52">
        <v>8500</v>
      </c>
      <c r="D82" s="163"/>
      <c r="E82" s="83"/>
      <c r="F82" s="83"/>
      <c r="G82" s="83"/>
      <c r="H82" s="164"/>
      <c r="I82" s="84" t="s">
        <v>345</v>
      </c>
    </row>
    <row r="83" spans="1:9" ht="30">
      <c r="A83" s="153">
        <v>60</v>
      </c>
      <c r="B83" s="61" t="s">
        <v>346</v>
      </c>
      <c r="C83" s="52">
        <v>1300</v>
      </c>
      <c r="D83" s="83"/>
      <c r="E83" s="83"/>
      <c r="F83" s="83"/>
      <c r="G83" s="83"/>
      <c r="H83" s="83"/>
      <c r="I83" s="84" t="s">
        <v>347</v>
      </c>
    </row>
    <row r="84" spans="1:9" ht="15.75">
      <c r="A84" s="153">
        <v>61</v>
      </c>
      <c r="B84" s="61" t="s">
        <v>348</v>
      </c>
      <c r="C84" s="52">
        <v>1600</v>
      </c>
      <c r="D84" s="83"/>
      <c r="E84" s="83"/>
      <c r="F84" s="83"/>
      <c r="G84" s="83"/>
      <c r="H84" s="83"/>
      <c r="I84" s="84" t="s">
        <v>347</v>
      </c>
    </row>
    <row r="85" spans="1:9" ht="30">
      <c r="A85" s="153">
        <v>62</v>
      </c>
      <c r="B85" s="82" t="s">
        <v>349</v>
      </c>
      <c r="C85" s="52">
        <v>2500</v>
      </c>
      <c r="D85" s="83"/>
      <c r="E85" s="83"/>
      <c r="F85" s="83"/>
      <c r="G85" s="83"/>
      <c r="H85" s="83"/>
      <c r="I85" s="84" t="s">
        <v>335</v>
      </c>
    </row>
    <row r="86" spans="1:9" ht="15.75">
      <c r="A86" s="153">
        <v>63</v>
      </c>
      <c r="B86" s="83" t="s">
        <v>350</v>
      </c>
      <c r="C86" s="52">
        <v>1250</v>
      </c>
      <c r="D86" s="83"/>
      <c r="E86" s="83"/>
      <c r="F86" s="83"/>
      <c r="G86" s="83"/>
      <c r="H86" s="83"/>
      <c r="I86" s="84" t="s">
        <v>335</v>
      </c>
    </row>
    <row r="87" spans="1:9" ht="15.75">
      <c r="A87" s="174">
        <v>64</v>
      </c>
      <c r="B87" s="58" t="s">
        <v>351</v>
      </c>
      <c r="C87" s="65">
        <v>2500</v>
      </c>
      <c r="D87" s="58"/>
      <c r="E87" s="58"/>
      <c r="F87" s="58"/>
      <c r="G87" s="58"/>
      <c r="H87" s="58"/>
      <c r="I87" s="60" t="s">
        <v>358</v>
      </c>
    </row>
    <row r="88" spans="1:9" ht="15.75">
      <c r="A88" s="174">
        <v>65</v>
      </c>
      <c r="B88" s="58" t="s">
        <v>352</v>
      </c>
      <c r="C88" s="65">
        <v>2500</v>
      </c>
      <c r="D88" s="58"/>
      <c r="E88" s="58"/>
      <c r="F88" s="58"/>
      <c r="G88" s="58"/>
      <c r="H88" s="58"/>
      <c r="I88" s="60" t="s">
        <v>362</v>
      </c>
    </row>
    <row r="89" spans="1:9" ht="15.75">
      <c r="A89" s="174">
        <v>66</v>
      </c>
      <c r="B89" s="58" t="s">
        <v>353</v>
      </c>
      <c r="C89" s="65">
        <v>4950</v>
      </c>
      <c r="D89" s="58"/>
      <c r="E89" s="58"/>
      <c r="F89" s="58"/>
      <c r="G89" s="58"/>
      <c r="H89" s="58"/>
      <c r="I89" s="60" t="s">
        <v>335</v>
      </c>
    </row>
    <row r="90" spans="1:9" ht="47.25">
      <c r="A90" s="174">
        <v>67</v>
      </c>
      <c r="B90" s="64" t="s">
        <v>354</v>
      </c>
      <c r="C90" s="65">
        <v>5830</v>
      </c>
      <c r="D90" s="58"/>
      <c r="E90" s="58"/>
      <c r="F90" s="58"/>
      <c r="G90" s="58"/>
      <c r="H90" s="58"/>
      <c r="I90" s="60" t="s">
        <v>363</v>
      </c>
    </row>
    <row r="91" spans="1:9" ht="45">
      <c r="A91" s="175">
        <v>68</v>
      </c>
      <c r="B91" s="82" t="s">
        <v>364</v>
      </c>
      <c r="C91" s="52">
        <v>5000</v>
      </c>
      <c r="D91" s="83"/>
      <c r="E91" s="83"/>
      <c r="F91" s="83"/>
      <c r="G91" s="83"/>
      <c r="H91" s="83"/>
      <c r="I91" s="84" t="s">
        <v>365</v>
      </c>
    </row>
    <row r="92" spans="1:9" ht="15.75">
      <c r="A92" s="175">
        <v>69</v>
      </c>
      <c r="B92" s="83" t="s">
        <v>366</v>
      </c>
      <c r="C92" s="52">
        <v>4150</v>
      </c>
      <c r="D92" s="84"/>
      <c r="E92" s="84"/>
      <c r="F92" s="84"/>
      <c r="G92" s="84"/>
      <c r="H92" s="84"/>
      <c r="I92" s="84" t="s">
        <v>458</v>
      </c>
    </row>
    <row r="93" spans="1:9" ht="15.75">
      <c r="A93" s="175">
        <v>70</v>
      </c>
      <c r="B93" s="83" t="s">
        <v>367</v>
      </c>
      <c r="C93" s="52">
        <v>5800</v>
      </c>
      <c r="D93" s="84"/>
      <c r="E93" s="84"/>
      <c r="F93" s="84"/>
      <c r="G93" s="84"/>
      <c r="H93" s="84"/>
      <c r="I93" s="84" t="s">
        <v>458</v>
      </c>
    </row>
    <row r="94" spans="1:9" ht="15.75">
      <c r="A94" s="175">
        <v>71</v>
      </c>
      <c r="B94" s="83" t="s">
        <v>368</v>
      </c>
      <c r="C94" s="52">
        <v>6200</v>
      </c>
      <c r="D94" s="84"/>
      <c r="E94" s="84"/>
      <c r="F94" s="84"/>
      <c r="G94" s="84"/>
      <c r="H94" s="84"/>
      <c r="I94" s="84" t="s">
        <v>365</v>
      </c>
    </row>
    <row r="95" spans="1:9" ht="15.75">
      <c r="A95" s="175">
        <v>72</v>
      </c>
      <c r="B95" s="83" t="s">
        <v>369</v>
      </c>
      <c r="C95" s="52">
        <v>2750</v>
      </c>
      <c r="D95" s="83"/>
      <c r="E95" s="83"/>
      <c r="F95" s="83"/>
      <c r="G95" s="83"/>
      <c r="H95" s="83"/>
      <c r="I95" s="84" t="s">
        <v>458</v>
      </c>
    </row>
    <row r="96" spans="1:9" ht="15.75">
      <c r="A96" s="175">
        <v>73</v>
      </c>
      <c r="B96" s="83" t="s">
        <v>370</v>
      </c>
      <c r="C96" s="52">
        <v>16000</v>
      </c>
      <c r="D96" s="83"/>
      <c r="E96" s="83"/>
      <c r="F96" s="83"/>
      <c r="G96" s="83"/>
      <c r="H96" s="83"/>
      <c r="I96" s="84" t="s">
        <v>458</v>
      </c>
    </row>
    <row r="97" spans="1:9" ht="15.75">
      <c r="A97" s="175">
        <v>74</v>
      </c>
      <c r="B97" s="83" t="s">
        <v>459</v>
      </c>
      <c r="C97" s="52">
        <v>22000</v>
      </c>
      <c r="D97" s="83"/>
      <c r="E97" s="83"/>
      <c r="F97" s="83"/>
      <c r="G97" s="83"/>
      <c r="H97" s="83"/>
      <c r="I97" s="84" t="s">
        <v>460</v>
      </c>
    </row>
    <row r="98" ht="15.75">
      <c r="A98"/>
    </row>
    <row r="99" ht="15.75">
      <c r="A99"/>
    </row>
    <row r="100" ht="15.75">
      <c r="A100"/>
    </row>
    <row r="101" ht="15.75">
      <c r="A101"/>
    </row>
    <row r="102" ht="15.75">
      <c r="A102"/>
    </row>
    <row r="103" ht="15.75">
      <c r="A103"/>
    </row>
    <row r="104" ht="15.75">
      <c r="A104"/>
    </row>
    <row r="105" ht="15.75">
      <c r="A105"/>
    </row>
    <row r="106" ht="15.75">
      <c r="A106"/>
    </row>
    <row r="107" ht="15.75">
      <c r="A107"/>
    </row>
    <row r="108" ht="15.75">
      <c r="A108"/>
    </row>
    <row r="109" ht="15.75">
      <c r="A109"/>
    </row>
    <row r="110" ht="15.75">
      <c r="A110"/>
    </row>
    <row r="111" ht="15.75">
      <c r="A111"/>
    </row>
    <row r="112" ht="15.75">
      <c r="A112"/>
    </row>
    <row r="113" ht="15.75">
      <c r="A113"/>
    </row>
    <row r="114" ht="15.75">
      <c r="A114"/>
    </row>
    <row r="115" ht="15.75">
      <c r="A115"/>
    </row>
    <row r="116" ht="15.75">
      <c r="A116"/>
    </row>
    <row r="117" ht="15.75">
      <c r="A117"/>
    </row>
    <row r="118" ht="15.75">
      <c r="A118"/>
    </row>
    <row r="119" ht="15.75">
      <c r="A119"/>
    </row>
    <row r="120" ht="15.75">
      <c r="A120"/>
    </row>
    <row r="121" ht="15.75">
      <c r="A121"/>
    </row>
    <row r="122" ht="15.75">
      <c r="A122"/>
    </row>
    <row r="123" ht="15.75">
      <c r="A123"/>
    </row>
    <row r="124" ht="15.75">
      <c r="A124"/>
    </row>
    <row r="125" ht="15.75">
      <c r="A125"/>
    </row>
    <row r="126" ht="15.75">
      <c r="A126"/>
    </row>
    <row r="127" ht="15.75">
      <c r="A127"/>
    </row>
    <row r="128" ht="15.75">
      <c r="A128"/>
    </row>
    <row r="129" ht="15.75">
      <c r="A129"/>
    </row>
    <row r="130" ht="15.75">
      <c r="A130"/>
    </row>
    <row r="131" ht="15.75">
      <c r="A131"/>
    </row>
    <row r="132" ht="15.75">
      <c r="A132"/>
    </row>
    <row r="133" ht="15.75">
      <c r="A133"/>
    </row>
    <row r="134" ht="15.75">
      <c r="A134"/>
    </row>
    <row r="135" ht="15.75">
      <c r="A135"/>
    </row>
    <row r="136" ht="15.75">
      <c r="A136"/>
    </row>
    <row r="137" ht="15.75">
      <c r="A137"/>
    </row>
    <row r="138" ht="15.75">
      <c r="A138"/>
    </row>
    <row r="139" ht="15.75">
      <c r="A139"/>
    </row>
    <row r="140" ht="15.75">
      <c r="A140"/>
    </row>
    <row r="141" ht="15.75">
      <c r="A141"/>
    </row>
    <row r="142" ht="15.75">
      <c r="A142"/>
    </row>
    <row r="143" ht="15.75">
      <c r="A143"/>
    </row>
    <row r="144" ht="15.75">
      <c r="A144"/>
    </row>
    <row r="145" ht="15.75">
      <c r="A145"/>
    </row>
    <row r="146" ht="15.75">
      <c r="A146"/>
    </row>
    <row r="147" ht="15.75">
      <c r="A147"/>
    </row>
    <row r="148" ht="15.75">
      <c r="A148"/>
    </row>
    <row r="149" ht="15.75">
      <c r="A149"/>
    </row>
    <row r="150" ht="15.75">
      <c r="A150"/>
    </row>
    <row r="151" ht="15.75">
      <c r="A151"/>
    </row>
    <row r="152" ht="15.75">
      <c r="A152"/>
    </row>
    <row r="153" ht="15.75">
      <c r="A153"/>
    </row>
    <row r="154" ht="15.75">
      <c r="A154"/>
    </row>
    <row r="155" ht="15.75">
      <c r="A155"/>
    </row>
    <row r="156" ht="15.75">
      <c r="A156"/>
    </row>
    <row r="157" ht="15.75">
      <c r="A157"/>
    </row>
    <row r="158" ht="15.75">
      <c r="A158"/>
    </row>
    <row r="159" ht="15.75">
      <c r="A159"/>
    </row>
    <row r="160" ht="15.75">
      <c r="A160"/>
    </row>
    <row r="161" ht="15.75">
      <c r="A161"/>
    </row>
    <row r="162" ht="15.75">
      <c r="A162"/>
    </row>
    <row r="163" ht="15.75">
      <c r="A163"/>
    </row>
    <row r="164" ht="15.75">
      <c r="A164"/>
    </row>
    <row r="165" ht="15.75">
      <c r="A165"/>
    </row>
    <row r="166" ht="15.75">
      <c r="A166"/>
    </row>
    <row r="167" ht="15.75">
      <c r="A167"/>
    </row>
    <row r="168" ht="15.75">
      <c r="A168"/>
    </row>
    <row r="169" ht="15.75">
      <c r="A169"/>
    </row>
    <row r="170" ht="15.75">
      <c r="A170"/>
    </row>
    <row r="171" ht="15.75">
      <c r="A171"/>
    </row>
    <row r="172" ht="15.75">
      <c r="A172"/>
    </row>
    <row r="173" ht="15.75">
      <c r="A173"/>
    </row>
    <row r="174" ht="15.75">
      <c r="A174"/>
    </row>
    <row r="175" ht="15.75">
      <c r="A175"/>
    </row>
    <row r="176" ht="15.75">
      <c r="A176"/>
    </row>
    <row r="177" ht="15.75">
      <c r="A177"/>
    </row>
    <row r="178" ht="15.75">
      <c r="A178"/>
    </row>
    <row r="179" ht="15.75">
      <c r="A179"/>
    </row>
    <row r="180" ht="15.75">
      <c r="A180"/>
    </row>
  </sheetData>
  <sheetProtection/>
  <mergeCells count="16">
    <mergeCell ref="C35:C36"/>
    <mergeCell ref="I35:I36"/>
    <mergeCell ref="A39:A41"/>
    <mergeCell ref="I74:I75"/>
    <mergeCell ref="A61:A62"/>
    <mergeCell ref="A66:A69"/>
    <mergeCell ref="A72:A75"/>
    <mergeCell ref="B74:B75"/>
    <mergeCell ref="C74:C75"/>
    <mergeCell ref="D74:D75"/>
    <mergeCell ref="A55:A56"/>
    <mergeCell ref="A58:A59"/>
    <mergeCell ref="A5:A9"/>
    <mergeCell ref="A20:A21"/>
    <mergeCell ref="A32:A34"/>
    <mergeCell ref="A35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4"/>
  <sheetViews>
    <sheetView tabSelected="1" zoomScalePageLayoutView="0" workbookViewId="0" topLeftCell="A1">
      <selection activeCell="I11" sqref="I11"/>
    </sheetView>
  </sheetViews>
  <sheetFormatPr defaultColWidth="9.00390625" defaultRowHeight="15.75"/>
  <cols>
    <col min="1" max="1" width="8.625" style="6" customWidth="1"/>
    <col min="2" max="2" width="33.50390625" style="1" customWidth="1"/>
    <col min="3" max="3" width="19.50390625" style="0" customWidth="1"/>
    <col min="4" max="4" width="25.00390625" style="0" customWidth="1"/>
    <col min="5" max="5" width="21.875" style="0" customWidth="1"/>
    <col min="6" max="6" width="19.25390625" style="0" customWidth="1"/>
    <col min="7" max="7" width="17.50390625" style="0" customWidth="1"/>
    <col min="8" max="8" width="0.12890625" style="0" customWidth="1"/>
    <col min="9" max="9" width="20.50390625" style="0" customWidth="1"/>
  </cols>
  <sheetData>
    <row r="1" spans="1:4" ht="30">
      <c r="A1" s="77" t="s">
        <v>25</v>
      </c>
      <c r="B1" s="135" t="s">
        <v>289</v>
      </c>
      <c r="C1" s="77" t="s">
        <v>237</v>
      </c>
      <c r="D1" s="136" t="s">
        <v>3</v>
      </c>
    </row>
    <row r="2" spans="1:8" ht="26.25" customHeight="1">
      <c r="A2" s="77"/>
      <c r="B2" s="135"/>
      <c r="C2" s="77"/>
      <c r="D2" s="136"/>
      <c r="E2" s="90"/>
      <c r="F2" s="90"/>
      <c r="G2" s="90"/>
      <c r="H2" s="90"/>
    </row>
    <row r="3" spans="1:8" ht="15.75">
      <c r="A3" s="37">
        <v>1</v>
      </c>
      <c r="B3" s="137" t="s">
        <v>131</v>
      </c>
      <c r="C3" s="212">
        <f>160000+48000-50000</f>
        <v>158000</v>
      </c>
      <c r="D3" s="89" t="s">
        <v>252</v>
      </c>
      <c r="E3" s="50"/>
      <c r="F3" s="50"/>
      <c r="G3" s="50"/>
      <c r="H3" s="50"/>
    </row>
    <row r="4" spans="1:8" ht="15.75">
      <c r="A4" s="37">
        <v>2</v>
      </c>
      <c r="B4" s="138" t="s">
        <v>132</v>
      </c>
      <c r="C4" s="139">
        <f>30000+13000</f>
        <v>43000</v>
      </c>
      <c r="D4" s="140" t="s">
        <v>133</v>
      </c>
      <c r="E4" s="50"/>
      <c r="F4" s="50"/>
      <c r="G4" s="50"/>
      <c r="H4" s="50"/>
    </row>
    <row r="5" spans="1:4" ht="15.75">
      <c r="A5" s="37">
        <v>3</v>
      </c>
      <c r="B5" s="137" t="s">
        <v>290</v>
      </c>
      <c r="C5" s="212"/>
      <c r="D5" s="141"/>
    </row>
    <row r="6" spans="1:4" ht="15.75" customHeight="1">
      <c r="A6" s="37">
        <v>4</v>
      </c>
      <c r="B6" s="137" t="s">
        <v>134</v>
      </c>
      <c r="C6" s="212">
        <v>90000</v>
      </c>
      <c r="D6" s="89" t="s">
        <v>252</v>
      </c>
    </row>
    <row r="7" spans="1:4" ht="15.75">
      <c r="A7" s="37">
        <v>5</v>
      </c>
      <c r="B7" s="63" t="s">
        <v>291</v>
      </c>
      <c r="C7" s="212"/>
      <c r="D7" s="141"/>
    </row>
    <row r="8" spans="1:4" ht="62.25" customHeight="1">
      <c r="A8" s="37">
        <v>6</v>
      </c>
      <c r="B8" s="63" t="s">
        <v>292</v>
      </c>
      <c r="C8" s="212"/>
      <c r="D8" s="141"/>
    </row>
    <row r="9" spans="1:4" ht="15.75">
      <c r="A9" s="37">
        <v>7</v>
      </c>
      <c r="B9" s="63" t="s">
        <v>135</v>
      </c>
      <c r="C9" s="212">
        <f>20000-5000</f>
        <v>15000</v>
      </c>
      <c r="D9" s="89" t="s">
        <v>252</v>
      </c>
    </row>
    <row r="10" spans="1:8" ht="15.75">
      <c r="A10" s="37">
        <v>8</v>
      </c>
      <c r="B10" s="142" t="s">
        <v>136</v>
      </c>
      <c r="C10" s="139">
        <v>22000</v>
      </c>
      <c r="D10" s="140" t="s">
        <v>133</v>
      </c>
      <c r="E10" s="92"/>
      <c r="F10" s="92"/>
      <c r="G10" s="92"/>
      <c r="H10" s="92"/>
    </row>
    <row r="11" spans="1:4" ht="30">
      <c r="A11" s="37">
        <v>9</v>
      </c>
      <c r="B11" s="63" t="s">
        <v>293</v>
      </c>
      <c r="C11" s="212">
        <v>6000</v>
      </c>
      <c r="D11" s="141"/>
    </row>
    <row r="12" spans="1:4" ht="15.75">
      <c r="A12" s="37">
        <v>10</v>
      </c>
      <c r="B12" s="142" t="s">
        <v>294</v>
      </c>
      <c r="C12" s="139">
        <v>1300</v>
      </c>
      <c r="D12" s="140" t="s">
        <v>133</v>
      </c>
    </row>
    <row r="13" spans="1:4" ht="30">
      <c r="A13" s="37">
        <v>11</v>
      </c>
      <c r="B13" s="142" t="s">
        <v>295</v>
      </c>
      <c r="C13" s="139">
        <v>150000</v>
      </c>
      <c r="D13" s="140" t="s">
        <v>133</v>
      </c>
    </row>
    <row r="14" spans="1:4" ht="15.75">
      <c r="A14" s="114"/>
      <c r="B14" s="142" t="s">
        <v>390</v>
      </c>
      <c r="C14" s="139">
        <v>7500</v>
      </c>
      <c r="D14" s="140" t="s">
        <v>133</v>
      </c>
    </row>
    <row r="15" spans="1:5" ht="45">
      <c r="A15" s="37">
        <v>12</v>
      </c>
      <c r="B15" s="142" t="s">
        <v>137</v>
      </c>
      <c r="C15" s="139">
        <v>5333</v>
      </c>
      <c r="D15" s="140" t="s">
        <v>133</v>
      </c>
      <c r="E15" s="50"/>
    </row>
    <row r="16" spans="1:4" ht="30">
      <c r="A16" s="37">
        <v>13</v>
      </c>
      <c r="B16" s="63" t="s">
        <v>138</v>
      </c>
      <c r="C16" s="212">
        <v>5333</v>
      </c>
      <c r="D16" s="141" t="s">
        <v>463</v>
      </c>
    </row>
    <row r="17" spans="1:4" ht="15.75">
      <c r="A17" s="37">
        <v>14</v>
      </c>
      <c r="B17" s="142" t="s">
        <v>139</v>
      </c>
      <c r="C17" s="139">
        <v>5334</v>
      </c>
      <c r="D17" s="140" t="s">
        <v>133</v>
      </c>
    </row>
    <row r="18" spans="1:4" ht="15.75">
      <c r="A18" s="37">
        <v>15</v>
      </c>
      <c r="B18" s="63" t="s">
        <v>296</v>
      </c>
      <c r="C18" s="212">
        <v>8000</v>
      </c>
      <c r="D18" s="141"/>
    </row>
    <row r="19" spans="1:4" ht="30">
      <c r="A19" s="37">
        <v>16</v>
      </c>
      <c r="B19" s="63" t="s">
        <v>297</v>
      </c>
      <c r="C19" s="51">
        <v>16000</v>
      </c>
      <c r="D19" s="141"/>
    </row>
    <row r="20" spans="1:4" ht="15.75">
      <c r="A20" s="37">
        <v>17</v>
      </c>
      <c r="B20" s="142" t="s">
        <v>140</v>
      </c>
      <c r="C20" s="139">
        <f>271000-95000</f>
        <v>176000</v>
      </c>
      <c r="D20" s="140" t="s">
        <v>133</v>
      </c>
    </row>
    <row r="21" spans="1:4" ht="15.75">
      <c r="A21" s="37">
        <v>18</v>
      </c>
      <c r="B21" s="142" t="s">
        <v>99</v>
      </c>
      <c r="C21" s="139">
        <f>35000+1000</f>
        <v>36000</v>
      </c>
      <c r="D21" s="140" t="s">
        <v>133</v>
      </c>
    </row>
    <row r="22" spans="1:4" ht="15.75">
      <c r="A22" s="37">
        <v>19</v>
      </c>
      <c r="B22" s="142" t="s">
        <v>100</v>
      </c>
      <c r="C22" s="139">
        <v>30200</v>
      </c>
      <c r="D22" s="140" t="s">
        <v>133</v>
      </c>
    </row>
    <row r="23" spans="1:4" ht="15.75">
      <c r="A23" s="37">
        <v>20</v>
      </c>
      <c r="B23" s="142" t="s">
        <v>28</v>
      </c>
      <c r="C23" s="139">
        <v>20000</v>
      </c>
      <c r="D23" s="140" t="s">
        <v>133</v>
      </c>
    </row>
    <row r="24" spans="1:8" ht="15.75">
      <c r="A24" s="37">
        <v>21</v>
      </c>
      <c r="B24" s="63" t="s">
        <v>464</v>
      </c>
      <c r="C24" s="212">
        <f>300000-62300-70000</f>
        <v>167700</v>
      </c>
      <c r="D24" s="141"/>
      <c r="E24" s="92"/>
      <c r="F24" s="92"/>
      <c r="G24" s="92"/>
      <c r="H24" s="92"/>
    </row>
    <row r="25" spans="1:4" ht="30">
      <c r="A25" s="37">
        <v>22</v>
      </c>
      <c r="B25" s="142" t="s">
        <v>465</v>
      </c>
      <c r="C25" s="139">
        <v>24000</v>
      </c>
      <c r="D25" s="140" t="s">
        <v>133</v>
      </c>
    </row>
    <row r="26" spans="1:4" ht="15.75">
      <c r="A26" s="37">
        <v>23</v>
      </c>
      <c r="B26" s="142" t="s">
        <v>141</v>
      </c>
      <c r="C26" s="139">
        <v>2400</v>
      </c>
      <c r="D26" s="140" t="s">
        <v>133</v>
      </c>
    </row>
    <row r="27" spans="1:4" ht="15.75">
      <c r="A27" s="37">
        <v>24</v>
      </c>
      <c r="B27" s="142" t="s">
        <v>142</v>
      </c>
      <c r="C27" s="139">
        <v>530000</v>
      </c>
      <c r="D27" s="140" t="s">
        <v>133</v>
      </c>
    </row>
    <row r="28" spans="1:4" ht="30">
      <c r="A28" s="37">
        <v>25</v>
      </c>
      <c r="B28" s="142" t="s">
        <v>466</v>
      </c>
      <c r="C28" s="139">
        <v>240000</v>
      </c>
      <c r="D28" s="140" t="s">
        <v>133</v>
      </c>
    </row>
    <row r="29" spans="1:8" ht="15.75">
      <c r="A29" s="37">
        <v>26</v>
      </c>
      <c r="B29" s="142" t="s">
        <v>143</v>
      </c>
      <c r="C29" s="139">
        <v>160000</v>
      </c>
      <c r="D29" s="140" t="s">
        <v>133</v>
      </c>
      <c r="E29" s="92"/>
      <c r="F29" s="92"/>
      <c r="G29" s="92"/>
      <c r="H29" s="92"/>
    </row>
    <row r="30" spans="1:4" ht="30">
      <c r="A30" s="37">
        <v>27</v>
      </c>
      <c r="B30" s="142" t="s">
        <v>144</v>
      </c>
      <c r="C30" s="139">
        <v>18700</v>
      </c>
      <c r="D30" s="140" t="s">
        <v>133</v>
      </c>
    </row>
    <row r="31" spans="1:4" ht="15.75">
      <c r="A31" s="37">
        <v>28</v>
      </c>
      <c r="B31" s="143" t="s">
        <v>145</v>
      </c>
      <c r="C31" s="212">
        <v>20000</v>
      </c>
      <c r="D31" s="141">
        <v>2019</v>
      </c>
    </row>
    <row r="32" spans="1:8" ht="15.75">
      <c r="A32" s="37">
        <v>29</v>
      </c>
      <c r="B32" s="143" t="s">
        <v>146</v>
      </c>
      <c r="C32" s="212">
        <v>18000</v>
      </c>
      <c r="D32" s="141">
        <v>2019</v>
      </c>
      <c r="E32" s="92"/>
      <c r="F32" s="92"/>
      <c r="G32" s="92"/>
      <c r="H32" s="92"/>
    </row>
    <row r="33" spans="1:4" ht="15.75">
      <c r="A33" s="37">
        <v>30</v>
      </c>
      <c r="B33" s="143" t="s">
        <v>298</v>
      </c>
      <c r="C33" s="212">
        <v>17000</v>
      </c>
      <c r="D33" s="141">
        <v>2019</v>
      </c>
    </row>
    <row r="34" spans="1:4" ht="45">
      <c r="A34" s="37">
        <v>31</v>
      </c>
      <c r="B34" s="142" t="s">
        <v>147</v>
      </c>
      <c r="C34" s="139">
        <v>16000</v>
      </c>
      <c r="D34" s="140" t="s">
        <v>133</v>
      </c>
    </row>
    <row r="35" spans="1:8" s="28" customFormat="1" ht="15.75">
      <c r="A35" s="37">
        <v>32</v>
      </c>
      <c r="B35" s="142" t="s">
        <v>148</v>
      </c>
      <c r="C35" s="139">
        <v>16000</v>
      </c>
      <c r="D35" s="140" t="s">
        <v>133</v>
      </c>
      <c r="E35"/>
      <c r="F35"/>
      <c r="G35"/>
      <c r="H35"/>
    </row>
    <row r="36" spans="1:5" ht="15.75">
      <c r="A36" s="37">
        <v>33</v>
      </c>
      <c r="B36" s="142" t="s">
        <v>299</v>
      </c>
      <c r="C36" s="142">
        <v>15000</v>
      </c>
      <c r="D36" s="140" t="s">
        <v>133</v>
      </c>
      <c r="E36" s="50"/>
    </row>
    <row r="37" spans="1:4" ht="30">
      <c r="A37" s="37">
        <v>34</v>
      </c>
      <c r="B37" s="142" t="s">
        <v>256</v>
      </c>
      <c r="C37" s="142">
        <v>30000</v>
      </c>
      <c r="D37" s="140" t="s">
        <v>133</v>
      </c>
    </row>
    <row r="38" spans="1:8" ht="15.75">
      <c r="A38" s="37">
        <v>35</v>
      </c>
      <c r="B38" s="142" t="s">
        <v>149</v>
      </c>
      <c r="C38" s="139">
        <f>516500+67500</f>
        <v>584000</v>
      </c>
      <c r="D38" s="140" t="s">
        <v>133</v>
      </c>
      <c r="E38" s="92"/>
      <c r="F38" s="92"/>
      <c r="G38" s="92"/>
      <c r="H38" s="92"/>
    </row>
    <row r="39" spans="1:8" ht="30">
      <c r="A39" s="37">
        <v>36</v>
      </c>
      <c r="B39" s="142" t="s">
        <v>150</v>
      </c>
      <c r="C39" s="139">
        <v>395000</v>
      </c>
      <c r="D39" s="140" t="s">
        <v>133</v>
      </c>
      <c r="E39" s="92"/>
      <c r="F39" s="92"/>
      <c r="G39" s="92"/>
      <c r="H39" s="92"/>
    </row>
    <row r="40" spans="1:4" ht="15.75">
      <c r="A40" s="37">
        <v>37</v>
      </c>
      <c r="B40" s="142" t="s">
        <v>151</v>
      </c>
      <c r="C40" s="139">
        <v>400000</v>
      </c>
      <c r="D40" s="140" t="s">
        <v>133</v>
      </c>
    </row>
    <row r="41" spans="1:8" ht="15.75">
      <c r="A41" s="37">
        <v>38</v>
      </c>
      <c r="B41" s="143" t="s">
        <v>300</v>
      </c>
      <c r="C41" s="212"/>
      <c r="D41" s="91"/>
      <c r="E41" s="93"/>
      <c r="F41" s="50"/>
      <c r="G41" s="50"/>
      <c r="H41" s="50"/>
    </row>
    <row r="42" spans="1:8" ht="15.75">
      <c r="A42" s="37">
        <v>39</v>
      </c>
      <c r="B42" s="143" t="s">
        <v>391</v>
      </c>
      <c r="C42" s="212">
        <v>13000</v>
      </c>
      <c r="D42" s="91">
        <v>2019</v>
      </c>
      <c r="E42" s="93"/>
      <c r="F42" s="50"/>
      <c r="G42" s="50"/>
      <c r="H42" s="50"/>
    </row>
    <row r="43" spans="1:8" ht="15.75">
      <c r="A43" s="37">
        <v>40</v>
      </c>
      <c r="B43" s="143" t="s">
        <v>301</v>
      </c>
      <c r="C43" s="212"/>
      <c r="D43" s="91"/>
      <c r="E43" s="50"/>
      <c r="F43" s="50"/>
      <c r="G43" s="50"/>
      <c r="H43" s="50"/>
    </row>
    <row r="44" spans="1:8" ht="15.75">
      <c r="A44" s="37">
        <v>41</v>
      </c>
      <c r="B44" s="145" t="s">
        <v>302</v>
      </c>
      <c r="C44" s="212"/>
      <c r="D44" s="89"/>
      <c r="E44" s="50"/>
      <c r="F44" s="50"/>
      <c r="G44" s="50"/>
      <c r="H44" s="50"/>
    </row>
    <row r="45" spans="1:8" ht="15.75">
      <c r="A45" s="37">
        <v>42</v>
      </c>
      <c r="B45" s="143" t="s">
        <v>303</v>
      </c>
      <c r="C45" s="212"/>
      <c r="D45" s="89"/>
      <c r="E45" s="90"/>
      <c r="F45" s="90"/>
      <c r="G45" s="90"/>
      <c r="H45" s="90"/>
    </row>
    <row r="46" spans="1:8" ht="30">
      <c r="A46" s="37">
        <v>43</v>
      </c>
      <c r="B46" s="142" t="s">
        <v>101</v>
      </c>
      <c r="C46" s="139">
        <v>13000</v>
      </c>
      <c r="D46" s="140" t="s">
        <v>133</v>
      </c>
      <c r="E46" s="90"/>
      <c r="F46" s="90"/>
      <c r="G46" s="90"/>
      <c r="H46" s="90"/>
    </row>
    <row r="47" spans="1:8" ht="45">
      <c r="A47" s="37">
        <v>44</v>
      </c>
      <c r="B47" s="142" t="s">
        <v>152</v>
      </c>
      <c r="C47" s="139">
        <v>10000</v>
      </c>
      <c r="D47" s="140" t="s">
        <v>133</v>
      </c>
      <c r="E47" s="50"/>
      <c r="F47" s="50"/>
      <c r="G47" s="50"/>
      <c r="H47" s="50"/>
    </row>
    <row r="48" spans="1:8" ht="30">
      <c r="A48" s="37">
        <v>45</v>
      </c>
      <c r="B48" s="63" t="s">
        <v>304</v>
      </c>
      <c r="C48" s="212"/>
      <c r="D48" s="91"/>
      <c r="E48" s="50"/>
      <c r="F48" s="50"/>
      <c r="G48" s="50"/>
      <c r="H48" s="50"/>
    </row>
    <row r="49" spans="1:8" ht="30">
      <c r="A49" s="37">
        <v>46</v>
      </c>
      <c r="B49" s="142" t="s">
        <v>153</v>
      </c>
      <c r="C49" s="139">
        <v>65000</v>
      </c>
      <c r="D49" s="140" t="s">
        <v>133</v>
      </c>
      <c r="E49" s="50"/>
      <c r="F49" s="50"/>
      <c r="G49" s="50"/>
      <c r="H49" s="50"/>
    </row>
    <row r="50" spans="1:8" ht="15.75">
      <c r="A50" s="37">
        <v>47</v>
      </c>
      <c r="B50" s="143" t="s">
        <v>305</v>
      </c>
      <c r="C50" s="212"/>
      <c r="D50" s="91"/>
      <c r="E50" s="50"/>
      <c r="F50" s="50"/>
      <c r="G50" s="50"/>
      <c r="H50" s="50"/>
    </row>
    <row r="51" spans="1:8" ht="15.75">
      <c r="A51" s="37">
        <v>48</v>
      </c>
      <c r="B51" s="142" t="s">
        <v>306</v>
      </c>
      <c r="C51" s="139"/>
      <c r="D51" s="140" t="s">
        <v>133</v>
      </c>
      <c r="E51" s="50"/>
      <c r="F51" s="50"/>
      <c r="G51" s="50"/>
      <c r="H51" s="50"/>
    </row>
    <row r="52" spans="1:8" ht="15.75">
      <c r="A52" s="37">
        <v>49</v>
      </c>
      <c r="B52" s="143" t="s">
        <v>102</v>
      </c>
      <c r="C52" s="212">
        <f>30000-30000</f>
        <v>0</v>
      </c>
      <c r="D52" s="141" t="s">
        <v>154</v>
      </c>
      <c r="E52" s="90"/>
      <c r="F52" s="90"/>
      <c r="G52" s="90"/>
      <c r="H52" s="90"/>
    </row>
    <row r="53" spans="1:4" ht="15.75">
      <c r="A53" s="37">
        <v>50</v>
      </c>
      <c r="B53" s="146" t="s">
        <v>103</v>
      </c>
      <c r="C53" s="139">
        <f>30000-1200+10000</f>
        <v>38800</v>
      </c>
      <c r="D53" s="140" t="s">
        <v>133</v>
      </c>
    </row>
    <row r="54" spans="1:8" ht="30">
      <c r="A54" s="37">
        <v>51</v>
      </c>
      <c r="B54" s="142" t="s">
        <v>155</v>
      </c>
      <c r="C54" s="139">
        <f>7500+500</f>
        <v>8000</v>
      </c>
      <c r="D54" s="140" t="s">
        <v>133</v>
      </c>
      <c r="E54" s="92"/>
      <c r="F54" s="92"/>
      <c r="G54" s="92"/>
      <c r="H54" s="92"/>
    </row>
    <row r="55" spans="1:4" ht="45">
      <c r="A55" s="37">
        <v>52</v>
      </c>
      <c r="B55" s="142" t="s">
        <v>104</v>
      </c>
      <c r="C55" s="139">
        <v>25000</v>
      </c>
      <c r="D55" s="140" t="s">
        <v>133</v>
      </c>
    </row>
    <row r="56" spans="1:4" ht="31.5">
      <c r="A56" s="37">
        <v>53</v>
      </c>
      <c r="B56" s="54" t="s">
        <v>156</v>
      </c>
      <c r="C56" s="212">
        <f>32000+22000</f>
        <v>54000</v>
      </c>
      <c r="D56" s="140" t="s">
        <v>133</v>
      </c>
    </row>
    <row r="57" spans="1:8" ht="30">
      <c r="A57" s="37">
        <v>54</v>
      </c>
      <c r="B57" s="142" t="s">
        <v>467</v>
      </c>
      <c r="C57" s="139">
        <f>48000-1500</f>
        <v>46500</v>
      </c>
      <c r="D57" s="140" t="s">
        <v>133</v>
      </c>
      <c r="E57" s="92"/>
      <c r="F57" s="92"/>
      <c r="G57" s="92"/>
      <c r="H57" s="92"/>
    </row>
    <row r="58" spans="1:4" ht="31.5">
      <c r="A58" s="37">
        <v>55</v>
      </c>
      <c r="B58" s="54" t="s">
        <v>307</v>
      </c>
      <c r="C58" s="212">
        <v>14000</v>
      </c>
      <c r="D58" s="141">
        <v>2019</v>
      </c>
    </row>
    <row r="59" spans="1:5" ht="30">
      <c r="A59" s="37">
        <v>56</v>
      </c>
      <c r="B59" s="63" t="s">
        <v>158</v>
      </c>
      <c r="C59" s="212">
        <v>8000</v>
      </c>
      <c r="D59" s="144">
        <v>2019</v>
      </c>
      <c r="E59" s="93"/>
    </row>
    <row r="60" spans="1:4" ht="15.75">
      <c r="A60" s="37">
        <v>57</v>
      </c>
      <c r="B60" s="142" t="s">
        <v>105</v>
      </c>
      <c r="C60" s="139">
        <f>15600-520</f>
        <v>15080</v>
      </c>
      <c r="D60" s="140" t="s">
        <v>133</v>
      </c>
    </row>
    <row r="61" spans="1:4" ht="15.75">
      <c r="A61" s="37">
        <v>58</v>
      </c>
      <c r="B61" s="142" t="s">
        <v>105</v>
      </c>
      <c r="C61" s="139">
        <f>14400-480</f>
        <v>13920</v>
      </c>
      <c r="D61" s="140" t="s">
        <v>133</v>
      </c>
    </row>
    <row r="62" spans="1:5" ht="30">
      <c r="A62" s="37">
        <v>59</v>
      </c>
      <c r="B62" s="142" t="s">
        <v>106</v>
      </c>
      <c r="C62" s="139">
        <f>22560</f>
        <v>22560</v>
      </c>
      <c r="D62" s="140" t="s">
        <v>133</v>
      </c>
      <c r="E62" s="93"/>
    </row>
    <row r="63" spans="1:4" ht="30">
      <c r="A63" s="37">
        <v>60</v>
      </c>
      <c r="B63" s="142" t="s">
        <v>106</v>
      </c>
      <c r="C63" s="139">
        <f>24440</f>
        <v>24440</v>
      </c>
      <c r="D63" s="140" t="s">
        <v>133</v>
      </c>
    </row>
    <row r="64" spans="1:8" ht="15.75">
      <c r="A64" s="37">
        <v>61</v>
      </c>
      <c r="B64" s="142" t="s">
        <v>308</v>
      </c>
      <c r="C64" s="139">
        <v>40000</v>
      </c>
      <c r="D64" s="140" t="s">
        <v>133</v>
      </c>
      <c r="E64" s="92"/>
      <c r="F64" s="92"/>
      <c r="G64" s="92"/>
      <c r="H64" s="92"/>
    </row>
    <row r="65" spans="1:4" ht="15.75">
      <c r="A65" s="37">
        <v>62</v>
      </c>
      <c r="B65" s="143" t="s">
        <v>309</v>
      </c>
      <c r="C65" s="147"/>
      <c r="D65" s="91"/>
    </row>
    <row r="66" spans="1:8" ht="15.75">
      <c r="A66" s="37">
        <v>63</v>
      </c>
      <c r="B66" s="143" t="s">
        <v>309</v>
      </c>
      <c r="C66" s="147"/>
      <c r="D66" s="144"/>
      <c r="E66" s="92"/>
      <c r="F66" s="92"/>
      <c r="G66" s="92"/>
      <c r="H66" s="92"/>
    </row>
    <row r="67" spans="1:4" ht="30">
      <c r="A67" s="37">
        <v>64</v>
      </c>
      <c r="B67" s="142" t="s">
        <v>107</v>
      </c>
      <c r="C67" s="139">
        <v>7040</v>
      </c>
      <c r="D67" s="140" t="s">
        <v>133</v>
      </c>
    </row>
    <row r="68" spans="1:4" ht="30">
      <c r="A68" s="37">
        <v>65</v>
      </c>
      <c r="B68" s="142" t="s">
        <v>107</v>
      </c>
      <c r="C68" s="139">
        <v>8960</v>
      </c>
      <c r="D68" s="140" t="s">
        <v>133</v>
      </c>
    </row>
    <row r="69" spans="1:4" ht="15.75">
      <c r="A69" s="37">
        <v>66</v>
      </c>
      <c r="B69" s="146" t="s">
        <v>159</v>
      </c>
      <c r="C69" s="148">
        <v>16500</v>
      </c>
      <c r="D69" s="140" t="s">
        <v>133</v>
      </c>
    </row>
    <row r="70" spans="1:8" ht="15.75" customHeight="1">
      <c r="A70" s="37">
        <v>67</v>
      </c>
      <c r="B70" s="146" t="s">
        <v>159</v>
      </c>
      <c r="C70" s="148">
        <v>16500</v>
      </c>
      <c r="D70" s="140" t="s">
        <v>133</v>
      </c>
      <c r="E70" s="92"/>
      <c r="F70" s="92"/>
      <c r="G70" s="92"/>
      <c r="H70" s="92"/>
    </row>
    <row r="71" spans="1:4" ht="15.75" customHeight="1">
      <c r="A71" s="37">
        <v>68</v>
      </c>
      <c r="B71" s="146" t="s">
        <v>160</v>
      </c>
      <c r="C71" s="148">
        <v>7500</v>
      </c>
      <c r="D71" s="140" t="s">
        <v>133</v>
      </c>
    </row>
    <row r="72" spans="1:4" ht="15.75" customHeight="1">
      <c r="A72" s="37">
        <v>69</v>
      </c>
      <c r="B72" s="146" t="s">
        <v>160</v>
      </c>
      <c r="C72" s="148"/>
      <c r="D72" s="140" t="s">
        <v>133</v>
      </c>
    </row>
    <row r="73" spans="1:4" ht="15.75" customHeight="1">
      <c r="A73" s="37">
        <v>70</v>
      </c>
      <c r="B73" s="149" t="s">
        <v>161</v>
      </c>
      <c r="C73" s="150">
        <v>12000</v>
      </c>
      <c r="D73" s="140" t="s">
        <v>133</v>
      </c>
    </row>
    <row r="74" spans="1:4" ht="15.75">
      <c r="A74" s="37">
        <v>71</v>
      </c>
      <c r="B74" s="143" t="s">
        <v>310</v>
      </c>
      <c r="C74" s="52"/>
      <c r="D74" s="141"/>
    </row>
    <row r="75" spans="1:4" ht="15.75">
      <c r="A75" s="37">
        <v>72</v>
      </c>
      <c r="B75" s="143" t="s">
        <v>311</v>
      </c>
      <c r="C75" s="151"/>
      <c r="D75" s="141"/>
    </row>
    <row r="76" spans="1:4" ht="15.75">
      <c r="A76" s="37">
        <v>73</v>
      </c>
      <c r="B76" s="143" t="s">
        <v>312</v>
      </c>
      <c r="C76" s="151"/>
      <c r="D76" s="141"/>
    </row>
    <row r="77" spans="1:4" ht="15.75">
      <c r="A77" s="37">
        <v>74</v>
      </c>
      <c r="B77" s="143" t="s">
        <v>313</v>
      </c>
      <c r="C77" s="151"/>
      <c r="D77" s="141"/>
    </row>
    <row r="78" spans="1:4" ht="15.75">
      <c r="A78" s="37">
        <v>75</v>
      </c>
      <c r="B78" s="143" t="s">
        <v>314</v>
      </c>
      <c r="C78" s="52"/>
      <c r="D78" s="10"/>
    </row>
    <row r="79" spans="1:4" ht="47.25">
      <c r="A79" s="37">
        <v>76</v>
      </c>
      <c r="B79" s="54" t="s">
        <v>315</v>
      </c>
      <c r="C79" s="52"/>
      <c r="D79" s="55"/>
    </row>
    <row r="80" spans="1:4" ht="15.75">
      <c r="A80" s="37">
        <v>77</v>
      </c>
      <c r="B80" s="146" t="s">
        <v>316</v>
      </c>
      <c r="C80" s="148">
        <v>30000</v>
      </c>
      <c r="D80" s="140" t="s">
        <v>133</v>
      </c>
    </row>
    <row r="81" spans="1:4" ht="15.75">
      <c r="A81" s="37">
        <v>78</v>
      </c>
      <c r="B81" s="146" t="s">
        <v>162</v>
      </c>
      <c r="C81" s="148">
        <v>7000</v>
      </c>
      <c r="D81" s="140" t="s">
        <v>133</v>
      </c>
    </row>
    <row r="82" spans="1:4" ht="15.75">
      <c r="A82" s="37">
        <v>79</v>
      </c>
      <c r="B82" s="143" t="s">
        <v>163</v>
      </c>
      <c r="C82" s="147">
        <f>8000-1000</f>
        <v>7000</v>
      </c>
      <c r="D82" s="140" t="s">
        <v>133</v>
      </c>
    </row>
    <row r="83" spans="1:4" ht="15.75">
      <c r="A83" s="37">
        <v>80</v>
      </c>
      <c r="B83" s="143" t="s">
        <v>317</v>
      </c>
      <c r="C83" s="147">
        <v>10000</v>
      </c>
      <c r="D83" s="10" t="s">
        <v>318</v>
      </c>
    </row>
    <row r="84" spans="1:4" ht="30">
      <c r="A84" s="37">
        <v>81</v>
      </c>
      <c r="B84" s="63" t="s">
        <v>319</v>
      </c>
      <c r="C84" s="212"/>
      <c r="D84" s="10"/>
    </row>
    <row r="85" spans="1:4" ht="30">
      <c r="A85" s="37">
        <v>82</v>
      </c>
      <c r="B85" s="63" t="s">
        <v>319</v>
      </c>
      <c r="C85" s="212"/>
      <c r="D85" s="10"/>
    </row>
    <row r="86" spans="1:4" ht="31.5">
      <c r="A86" s="37">
        <v>83</v>
      </c>
      <c r="B86" s="152" t="s">
        <v>320</v>
      </c>
      <c r="C86" s="212"/>
      <c r="D86" s="10"/>
    </row>
    <row r="87" spans="1:4" ht="30">
      <c r="A87" s="37">
        <v>84</v>
      </c>
      <c r="B87" s="142" t="s">
        <v>164</v>
      </c>
      <c r="C87" s="139">
        <f>111350+50000</f>
        <v>161350</v>
      </c>
      <c r="D87" s="140" t="s">
        <v>133</v>
      </c>
    </row>
    <row r="88" spans="1:4" ht="15.75">
      <c r="A88" s="37">
        <v>85</v>
      </c>
      <c r="B88" s="142" t="s">
        <v>165</v>
      </c>
      <c r="C88" s="139">
        <f>50000-1500+1000</f>
        <v>49500</v>
      </c>
      <c r="D88" s="140" t="s">
        <v>133</v>
      </c>
    </row>
    <row r="89" spans="1:4" ht="15.75">
      <c r="A89" s="37">
        <v>86</v>
      </c>
      <c r="B89" s="142" t="s">
        <v>108</v>
      </c>
      <c r="C89" s="139">
        <f>46800+213000</f>
        <v>259800</v>
      </c>
      <c r="D89" s="140" t="s">
        <v>133</v>
      </c>
    </row>
    <row r="90" spans="1:4" ht="15.75">
      <c r="A90" s="37">
        <v>87</v>
      </c>
      <c r="B90" s="63" t="s">
        <v>321</v>
      </c>
      <c r="C90" s="147">
        <v>13200</v>
      </c>
      <c r="D90" s="141" t="s">
        <v>322</v>
      </c>
    </row>
    <row r="91" spans="1:4" ht="30">
      <c r="A91" s="37">
        <v>88</v>
      </c>
      <c r="B91" s="142" t="s">
        <v>166</v>
      </c>
      <c r="C91" s="139">
        <f>160000+70000</f>
        <v>230000</v>
      </c>
      <c r="D91" s="140" t="s">
        <v>133</v>
      </c>
    </row>
    <row r="92" spans="1:4" ht="15.75">
      <c r="A92" s="37">
        <v>89</v>
      </c>
      <c r="B92" s="63" t="s">
        <v>323</v>
      </c>
      <c r="C92" s="51"/>
      <c r="D92" s="141"/>
    </row>
    <row r="93" spans="1:4" ht="15.75">
      <c r="A93" s="37">
        <v>90</v>
      </c>
      <c r="B93" s="63" t="s">
        <v>324</v>
      </c>
      <c r="C93" s="51"/>
      <c r="D93" s="141"/>
    </row>
    <row r="94" spans="1:4" ht="15.75">
      <c r="A94" s="37">
        <v>91</v>
      </c>
      <c r="B94" s="63" t="s">
        <v>325</v>
      </c>
      <c r="C94" s="51"/>
      <c r="D94" s="141"/>
    </row>
    <row r="95" spans="1:4" ht="30">
      <c r="A95" s="37">
        <v>92</v>
      </c>
      <c r="B95" s="142" t="s">
        <v>167</v>
      </c>
      <c r="C95" s="139">
        <v>10000</v>
      </c>
      <c r="D95" s="140" t="s">
        <v>133</v>
      </c>
    </row>
    <row r="96" spans="1:4" ht="30">
      <c r="A96" s="37">
        <v>93</v>
      </c>
      <c r="B96" s="63" t="s">
        <v>326</v>
      </c>
      <c r="C96" s="51">
        <v>11000</v>
      </c>
      <c r="D96" s="140" t="s">
        <v>133</v>
      </c>
    </row>
    <row r="97" spans="1:4" ht="30">
      <c r="A97" s="37">
        <v>94</v>
      </c>
      <c r="B97" s="63" t="s">
        <v>327</v>
      </c>
      <c r="C97" s="51">
        <v>2500</v>
      </c>
      <c r="D97" s="140" t="s">
        <v>133</v>
      </c>
    </row>
    <row r="98" spans="1:4" ht="30">
      <c r="A98" s="37">
        <v>95</v>
      </c>
      <c r="B98" s="142" t="s">
        <v>168</v>
      </c>
      <c r="C98" s="139">
        <v>220000</v>
      </c>
      <c r="D98" s="140" t="s">
        <v>133</v>
      </c>
    </row>
    <row r="99" spans="1:4" ht="15.75">
      <c r="A99" s="37">
        <v>96</v>
      </c>
      <c r="B99" s="142" t="s">
        <v>169</v>
      </c>
      <c r="C99" s="139">
        <v>25000</v>
      </c>
      <c r="D99" s="140" t="s">
        <v>133</v>
      </c>
    </row>
    <row r="100" spans="1:4" ht="15.75">
      <c r="A100" s="37">
        <v>97</v>
      </c>
      <c r="B100" s="63" t="s">
        <v>170</v>
      </c>
      <c r="C100" s="51">
        <v>7000</v>
      </c>
      <c r="D100" s="140" t="s">
        <v>133</v>
      </c>
    </row>
    <row r="101" spans="1:4" ht="15.75">
      <c r="A101" s="37">
        <v>98</v>
      </c>
      <c r="B101" s="63" t="s">
        <v>171</v>
      </c>
      <c r="C101" s="51">
        <v>16000</v>
      </c>
      <c r="D101" s="140" t="s">
        <v>133</v>
      </c>
    </row>
    <row r="102" spans="1:4" ht="30">
      <c r="A102" s="37">
        <v>99</v>
      </c>
      <c r="B102" s="142" t="s">
        <v>172</v>
      </c>
      <c r="C102" s="139">
        <v>12500</v>
      </c>
      <c r="D102" s="140" t="s">
        <v>133</v>
      </c>
    </row>
    <row r="103" spans="1:4" ht="15.75">
      <c r="A103" s="37">
        <v>100</v>
      </c>
      <c r="B103" s="63" t="s">
        <v>173</v>
      </c>
      <c r="C103" s="51">
        <v>30000</v>
      </c>
      <c r="D103" s="140" t="s">
        <v>133</v>
      </c>
    </row>
    <row r="104" spans="1:4" ht="45">
      <c r="A104" s="37">
        <v>101</v>
      </c>
      <c r="B104" s="63" t="s">
        <v>174</v>
      </c>
      <c r="C104" s="51">
        <v>4000</v>
      </c>
      <c r="D104" s="140" t="s">
        <v>133</v>
      </c>
    </row>
    <row r="105" spans="1:4" ht="45">
      <c r="A105" s="37">
        <v>102</v>
      </c>
      <c r="B105" s="63" t="s">
        <v>109</v>
      </c>
      <c r="C105" s="51">
        <f>6000+2000</f>
        <v>8000</v>
      </c>
      <c r="D105" s="141"/>
    </row>
    <row r="106" spans="1:4" ht="15.75">
      <c r="A106" s="37">
        <v>103</v>
      </c>
      <c r="B106" s="63" t="s">
        <v>392</v>
      </c>
      <c r="C106" s="51">
        <v>11000</v>
      </c>
      <c r="D106" s="140" t="s">
        <v>133</v>
      </c>
    </row>
    <row r="107" spans="1:4" ht="15.75">
      <c r="A107" s="37">
        <v>104</v>
      </c>
      <c r="B107" s="142" t="s">
        <v>393</v>
      </c>
      <c r="C107" s="139">
        <v>7500</v>
      </c>
      <c r="D107" s="140" t="s">
        <v>133</v>
      </c>
    </row>
    <row r="108" spans="1:4" ht="15.75">
      <c r="A108" s="37">
        <v>105</v>
      </c>
      <c r="B108" s="63"/>
      <c r="C108" s="51"/>
      <c r="D108" s="141"/>
    </row>
    <row r="109" spans="1:4" ht="15.75">
      <c r="A109" s="37">
        <v>106</v>
      </c>
      <c r="B109" s="63" t="s">
        <v>110</v>
      </c>
      <c r="C109" s="51">
        <v>6000</v>
      </c>
      <c r="D109" s="140" t="s">
        <v>133</v>
      </c>
    </row>
    <row r="110" spans="1:4" ht="30">
      <c r="A110" s="37">
        <v>107</v>
      </c>
      <c r="B110" s="63" t="s">
        <v>176</v>
      </c>
      <c r="C110" s="51">
        <v>9500</v>
      </c>
      <c r="D110" s="140" t="s">
        <v>133</v>
      </c>
    </row>
    <row r="111" spans="1:4" ht="30">
      <c r="A111" s="37">
        <v>108</v>
      </c>
      <c r="B111" s="63" t="s">
        <v>177</v>
      </c>
      <c r="C111" s="51">
        <v>3000</v>
      </c>
      <c r="D111" s="141"/>
    </row>
    <row r="112" spans="1:4" ht="30">
      <c r="A112" s="37">
        <v>109</v>
      </c>
      <c r="B112" s="63" t="s">
        <v>175</v>
      </c>
      <c r="C112" s="51">
        <v>13000</v>
      </c>
      <c r="D112" s="140" t="s">
        <v>133</v>
      </c>
    </row>
    <row r="113" spans="1:4" ht="30">
      <c r="A113" s="37">
        <v>110</v>
      </c>
      <c r="B113" s="142" t="s">
        <v>178</v>
      </c>
      <c r="C113" s="139">
        <v>18000</v>
      </c>
      <c r="D113" s="140" t="s">
        <v>133</v>
      </c>
    </row>
    <row r="114" spans="1:4" ht="15.75">
      <c r="A114" s="37">
        <v>111</v>
      </c>
      <c r="B114" s="143" t="s">
        <v>179</v>
      </c>
      <c r="C114" s="51">
        <v>16000</v>
      </c>
      <c r="D114" s="140" t="s">
        <v>133</v>
      </c>
    </row>
    <row r="115" spans="1:4" ht="30">
      <c r="A115" s="37">
        <v>112</v>
      </c>
      <c r="B115" s="142" t="s">
        <v>328</v>
      </c>
      <c r="C115" s="139">
        <f>6600000-30000-10000</f>
        <v>6560000</v>
      </c>
      <c r="D115" s="140" t="s">
        <v>133</v>
      </c>
    </row>
    <row r="116" spans="1:4" ht="30">
      <c r="A116" s="37">
        <v>113</v>
      </c>
      <c r="B116" s="63" t="s">
        <v>180</v>
      </c>
      <c r="C116" s="51">
        <v>3000</v>
      </c>
      <c r="D116" s="140" t="s">
        <v>133</v>
      </c>
    </row>
    <row r="117" spans="1:4" ht="45">
      <c r="A117" s="37">
        <v>114</v>
      </c>
      <c r="B117" s="63" t="s">
        <v>181</v>
      </c>
      <c r="C117" s="51">
        <f>3500-500</f>
        <v>3000</v>
      </c>
      <c r="D117" s="141"/>
    </row>
    <row r="118" spans="1:4" ht="45">
      <c r="A118" s="37">
        <v>115</v>
      </c>
      <c r="B118" s="142" t="s">
        <v>329</v>
      </c>
      <c r="C118" s="139">
        <v>20000</v>
      </c>
      <c r="D118" s="140" t="s">
        <v>133</v>
      </c>
    </row>
    <row r="119" spans="1:4" ht="15.75">
      <c r="A119" s="37">
        <v>116</v>
      </c>
      <c r="B119" s="63" t="s">
        <v>330</v>
      </c>
      <c r="C119" s="51"/>
      <c r="D119" s="141"/>
    </row>
    <row r="120" spans="1:4" ht="15.75">
      <c r="A120" s="37">
        <v>117</v>
      </c>
      <c r="B120" s="63" t="s">
        <v>331</v>
      </c>
      <c r="C120" s="51"/>
      <c r="D120" s="141"/>
    </row>
    <row r="121" spans="1:4" ht="15.75">
      <c r="A121" s="37">
        <v>118</v>
      </c>
      <c r="B121" s="63" t="s">
        <v>233</v>
      </c>
      <c r="C121" s="212"/>
      <c r="D121" s="141"/>
    </row>
    <row r="122" spans="1:4" ht="30">
      <c r="A122" s="37">
        <v>119</v>
      </c>
      <c r="B122" s="63" t="s">
        <v>332</v>
      </c>
      <c r="C122" s="212"/>
      <c r="D122" s="141"/>
    </row>
    <row r="123" spans="1:4" ht="30">
      <c r="A123" s="37">
        <v>120</v>
      </c>
      <c r="B123" s="63" t="s">
        <v>182</v>
      </c>
      <c r="C123" s="212">
        <v>8000</v>
      </c>
      <c r="D123" s="141"/>
    </row>
    <row r="124" spans="1:4" ht="15.75">
      <c r="A124" s="37">
        <v>121</v>
      </c>
      <c r="B124" s="63" t="s">
        <v>183</v>
      </c>
      <c r="C124" s="212">
        <v>19000</v>
      </c>
      <c r="D124" s="141"/>
    </row>
    <row r="125" spans="1:4" ht="15.75">
      <c r="A125" s="37">
        <v>122</v>
      </c>
      <c r="B125" s="63" t="s">
        <v>184</v>
      </c>
      <c r="C125" s="212">
        <v>26000</v>
      </c>
      <c r="D125" s="141"/>
    </row>
    <row r="126" spans="1:4" ht="30">
      <c r="A126" s="37">
        <v>123</v>
      </c>
      <c r="B126" s="63" t="s">
        <v>185</v>
      </c>
      <c r="C126" s="212">
        <f>80000+30000</f>
        <v>110000</v>
      </c>
      <c r="D126" s="141" t="s">
        <v>252</v>
      </c>
    </row>
    <row r="127" spans="1:4" ht="30">
      <c r="A127" s="37">
        <v>124</v>
      </c>
      <c r="B127" s="63" t="s">
        <v>333</v>
      </c>
      <c r="C127" s="212"/>
      <c r="D127" s="141"/>
    </row>
    <row r="128" spans="1:4" ht="15.75">
      <c r="A128" s="37">
        <v>125</v>
      </c>
      <c r="B128" s="63" t="s">
        <v>334</v>
      </c>
      <c r="C128" s="51">
        <v>7000</v>
      </c>
      <c r="D128" s="141" t="s">
        <v>322</v>
      </c>
    </row>
    <row r="129" spans="1:4" ht="30">
      <c r="A129" s="37">
        <v>126</v>
      </c>
      <c r="B129" s="142" t="s">
        <v>186</v>
      </c>
      <c r="C129" s="139">
        <v>370000</v>
      </c>
      <c r="D129" s="140" t="s">
        <v>133</v>
      </c>
    </row>
    <row r="130" ht="15.75">
      <c r="A130"/>
    </row>
    <row r="131" ht="15.75">
      <c r="A131"/>
    </row>
    <row r="132" ht="15.75">
      <c r="A132"/>
    </row>
    <row r="133" ht="15.75">
      <c r="A133"/>
    </row>
    <row r="134" ht="15.75">
      <c r="A134"/>
    </row>
    <row r="135" ht="15.75">
      <c r="A135"/>
    </row>
    <row r="136" ht="15.75">
      <c r="A136"/>
    </row>
    <row r="137" ht="15.75">
      <c r="A137"/>
    </row>
    <row r="138" ht="15.75">
      <c r="A138"/>
    </row>
    <row r="139" ht="15.75">
      <c r="A139"/>
    </row>
    <row r="140" ht="15.75">
      <c r="A140"/>
    </row>
    <row r="141" ht="15.75">
      <c r="A141"/>
    </row>
    <row r="142" ht="15.75">
      <c r="A142"/>
    </row>
    <row r="143" ht="15.75">
      <c r="A143"/>
    </row>
    <row r="144" ht="15.75">
      <c r="A144"/>
    </row>
    <row r="145" ht="15.75">
      <c r="A145"/>
    </row>
    <row r="146" ht="15.75">
      <c r="A146"/>
    </row>
    <row r="147" ht="15.75">
      <c r="A147"/>
    </row>
    <row r="148" ht="15.75">
      <c r="A148"/>
    </row>
    <row r="149" ht="15.75">
      <c r="A149"/>
    </row>
    <row r="150" ht="15.75">
      <c r="A150"/>
    </row>
    <row r="151" ht="15.75">
      <c r="A151"/>
    </row>
    <row r="152" ht="15.75">
      <c r="A152"/>
    </row>
    <row r="153" ht="15.75">
      <c r="A153"/>
    </row>
    <row r="154" ht="15.75">
      <c r="A154"/>
    </row>
    <row r="155" ht="15.75">
      <c r="A155"/>
    </row>
    <row r="156" ht="15.75">
      <c r="A156"/>
    </row>
    <row r="157" ht="15.75">
      <c r="A157"/>
    </row>
    <row r="158" ht="15.75">
      <c r="A158"/>
    </row>
    <row r="159" ht="15.75">
      <c r="A159"/>
    </row>
    <row r="160" ht="15.75">
      <c r="A160"/>
    </row>
    <row r="161" ht="15.75">
      <c r="A161"/>
    </row>
    <row r="162" ht="15.75">
      <c r="A162"/>
    </row>
    <row r="163" ht="15.75">
      <c r="A163"/>
    </row>
    <row r="164" ht="15.75">
      <c r="A164"/>
    </row>
    <row r="165" ht="15.75">
      <c r="A165"/>
    </row>
    <row r="166" ht="15.75">
      <c r="A166"/>
    </row>
    <row r="167" ht="15.75">
      <c r="A167"/>
    </row>
    <row r="168" ht="15.75">
      <c r="A168"/>
    </row>
    <row r="169" ht="15.75">
      <c r="A169"/>
    </row>
    <row r="170" ht="15.75">
      <c r="A170"/>
    </row>
    <row r="171" ht="15.75">
      <c r="A171"/>
    </row>
    <row r="172" ht="15.75">
      <c r="A172"/>
    </row>
    <row r="173" ht="15.75">
      <c r="A173"/>
    </row>
    <row r="174" ht="15.75">
      <c r="A174"/>
    </row>
    <row r="175" ht="15.75">
      <c r="A175"/>
    </row>
    <row r="176" ht="15.75">
      <c r="A176"/>
    </row>
    <row r="177" ht="15.75">
      <c r="A177"/>
    </row>
    <row r="178" ht="15.75">
      <c r="A178"/>
    </row>
    <row r="179" ht="15.75">
      <c r="A179"/>
    </row>
    <row r="180" ht="15.75">
      <c r="A180"/>
    </row>
    <row r="181" ht="15.75">
      <c r="A181"/>
    </row>
    <row r="182" ht="15.75">
      <c r="A182"/>
    </row>
    <row r="183" ht="15.75">
      <c r="A183"/>
    </row>
    <row r="184" ht="15.75">
      <c r="A184"/>
    </row>
    <row r="185" ht="15.75">
      <c r="A185"/>
    </row>
    <row r="186" ht="15.75">
      <c r="A186"/>
    </row>
    <row r="187" ht="15.75">
      <c r="A187"/>
    </row>
    <row r="188" ht="15.75">
      <c r="A188"/>
    </row>
    <row r="189" ht="15.75">
      <c r="A189"/>
    </row>
    <row r="190" ht="15.75">
      <c r="A190"/>
    </row>
    <row r="191" ht="15.75">
      <c r="A191"/>
    </row>
    <row r="192" ht="15.75">
      <c r="A192"/>
    </row>
    <row r="193" ht="15.75">
      <c r="A193"/>
    </row>
    <row r="194" ht="15.75">
      <c r="A194"/>
    </row>
    <row r="195" ht="15.75">
      <c r="A195"/>
    </row>
    <row r="196" ht="15.75">
      <c r="A196"/>
    </row>
    <row r="197" ht="15.75">
      <c r="A197"/>
    </row>
    <row r="198" ht="15.75">
      <c r="A198"/>
    </row>
    <row r="199" ht="15.75">
      <c r="A199"/>
    </row>
    <row r="200" ht="15.75">
      <c r="A200"/>
    </row>
    <row r="201" ht="15.75">
      <c r="A201"/>
    </row>
    <row r="202" ht="15.75">
      <c r="A202"/>
    </row>
    <row r="203" ht="15.75">
      <c r="A203"/>
    </row>
    <row r="204" ht="15.75">
      <c r="A204"/>
    </row>
    <row r="205" ht="15.75">
      <c r="A205"/>
    </row>
    <row r="206" ht="15.75">
      <c r="A206"/>
    </row>
    <row r="207" ht="15.75">
      <c r="A207"/>
    </row>
    <row r="208" ht="15.75">
      <c r="A208"/>
    </row>
    <row r="209" ht="15.75">
      <c r="A209"/>
    </row>
    <row r="210" ht="15.75">
      <c r="A210"/>
    </row>
    <row r="211" ht="15.75">
      <c r="A211"/>
    </row>
    <row r="212" ht="15.75">
      <c r="A212"/>
    </row>
    <row r="213" ht="15.75">
      <c r="A213"/>
    </row>
    <row r="214" ht="15.75">
      <c r="A214"/>
    </row>
    <row r="215" ht="15.75">
      <c r="A215"/>
    </row>
    <row r="216" ht="15.75">
      <c r="A216"/>
    </row>
    <row r="217" ht="15.75">
      <c r="A217"/>
    </row>
    <row r="218" ht="15.75">
      <c r="A218"/>
    </row>
    <row r="219" ht="15.75">
      <c r="A219"/>
    </row>
    <row r="220" ht="15.75">
      <c r="A220"/>
    </row>
    <row r="221" ht="15.75">
      <c r="A221"/>
    </row>
    <row r="222" ht="15.75">
      <c r="A222"/>
    </row>
    <row r="223" ht="15.75">
      <c r="A223"/>
    </row>
    <row r="224" ht="15.75">
      <c r="A224"/>
    </row>
    <row r="225" ht="15.75">
      <c r="A225"/>
    </row>
    <row r="226" ht="15.75">
      <c r="A226"/>
    </row>
    <row r="227" ht="15.75">
      <c r="A227"/>
    </row>
    <row r="228" ht="15.75">
      <c r="A228"/>
    </row>
    <row r="229" ht="15.75">
      <c r="A229"/>
    </row>
    <row r="230" ht="15.75">
      <c r="A230"/>
    </row>
    <row r="231" ht="15.75">
      <c r="A231"/>
    </row>
    <row r="232" ht="15.75">
      <c r="A232"/>
    </row>
    <row r="233" ht="15.75">
      <c r="A233"/>
    </row>
    <row r="234" ht="15.75">
      <c r="A234"/>
    </row>
    <row r="235" ht="15.75">
      <c r="A235"/>
    </row>
    <row r="236" ht="15.75">
      <c r="A236"/>
    </row>
    <row r="237" ht="15.75">
      <c r="A237"/>
    </row>
    <row r="238" ht="15.75">
      <c r="A238"/>
    </row>
    <row r="239" ht="15.75">
      <c r="A239"/>
    </row>
    <row r="240" ht="15.75">
      <c r="A240"/>
    </row>
    <row r="241" ht="15.75">
      <c r="A241"/>
    </row>
    <row r="242" ht="15.75">
      <c r="A242"/>
    </row>
    <row r="243" ht="15.75">
      <c r="A243"/>
    </row>
    <row r="244" ht="15.75">
      <c r="A244"/>
    </row>
    <row r="245" ht="15.75">
      <c r="A245"/>
    </row>
    <row r="246" ht="15.75">
      <c r="A246"/>
    </row>
    <row r="247" ht="15.75">
      <c r="A247"/>
    </row>
    <row r="248" ht="15.75">
      <c r="A248"/>
    </row>
    <row r="249" ht="15.75">
      <c r="A249"/>
    </row>
    <row r="250" ht="15.75">
      <c r="A250"/>
    </row>
    <row r="251" ht="15.75">
      <c r="A251"/>
    </row>
    <row r="252" ht="15.75">
      <c r="A252"/>
    </row>
    <row r="253" ht="15.75">
      <c r="A253"/>
    </row>
    <row r="254" ht="15.75">
      <c r="A254"/>
    </row>
    <row r="255" ht="15.75">
      <c r="A255"/>
    </row>
    <row r="256" ht="15.75">
      <c r="A256"/>
    </row>
    <row r="257" ht="15.75">
      <c r="A257"/>
    </row>
    <row r="258" ht="15.75">
      <c r="A258"/>
    </row>
    <row r="259" ht="15.75">
      <c r="A259"/>
    </row>
    <row r="260" ht="15.75">
      <c r="A260"/>
    </row>
    <row r="261" ht="15.75">
      <c r="A261"/>
    </row>
    <row r="262" ht="15.75">
      <c r="A262"/>
    </row>
    <row r="263" ht="15.75">
      <c r="A263"/>
    </row>
    <row r="264" ht="15.75">
      <c r="A264"/>
    </row>
    <row r="265" ht="15.75">
      <c r="A265"/>
    </row>
    <row r="266" ht="15.75">
      <c r="A266"/>
    </row>
    <row r="267" ht="15.75">
      <c r="A267"/>
    </row>
    <row r="268" ht="15.75">
      <c r="A268"/>
    </row>
    <row r="269" ht="15.75">
      <c r="A269"/>
    </row>
    <row r="270" ht="15.75">
      <c r="A270"/>
    </row>
    <row r="271" ht="15.75">
      <c r="A271"/>
    </row>
    <row r="272" ht="15.75">
      <c r="A272"/>
    </row>
    <row r="273" ht="15.75">
      <c r="A273"/>
    </row>
    <row r="274" ht="15.75">
      <c r="A274"/>
    </row>
    <row r="275" ht="15.75">
      <c r="A275"/>
    </row>
    <row r="276" ht="15.75">
      <c r="A276"/>
    </row>
    <row r="277" ht="15.75">
      <c r="A277"/>
    </row>
    <row r="278" ht="15.75">
      <c r="A278"/>
    </row>
    <row r="279" ht="15.75">
      <c r="A279"/>
    </row>
    <row r="280" ht="15.75">
      <c r="A280"/>
    </row>
    <row r="281" ht="15.75">
      <c r="A281"/>
    </row>
    <row r="282" ht="15.75">
      <c r="A282"/>
    </row>
    <row r="283" ht="15.75">
      <c r="A283"/>
    </row>
    <row r="284" ht="15.75">
      <c r="A284"/>
    </row>
    <row r="285" ht="15.75">
      <c r="A285"/>
    </row>
    <row r="286" ht="15.75">
      <c r="A286"/>
    </row>
    <row r="287" ht="15.75">
      <c r="A287"/>
    </row>
    <row r="288" ht="15.75">
      <c r="A288"/>
    </row>
    <row r="289" ht="15.75">
      <c r="A289"/>
    </row>
    <row r="290" ht="15.75">
      <c r="A290"/>
    </row>
    <row r="291" ht="15.75">
      <c r="A291"/>
    </row>
    <row r="292" ht="15.75">
      <c r="A292"/>
    </row>
    <row r="293" ht="15.75">
      <c r="A293"/>
    </row>
    <row r="294" ht="15.75">
      <c r="A294"/>
    </row>
    <row r="295" ht="15.75">
      <c r="A295"/>
    </row>
    <row r="296" ht="15.75">
      <c r="A296"/>
    </row>
    <row r="297" ht="15.75">
      <c r="A297"/>
    </row>
    <row r="298" ht="15.75">
      <c r="A298"/>
    </row>
    <row r="299" ht="15.75">
      <c r="A299"/>
    </row>
    <row r="300" ht="15.75">
      <c r="A300"/>
    </row>
    <row r="301" ht="15.75">
      <c r="A301"/>
    </row>
    <row r="302" ht="15.75">
      <c r="A302"/>
    </row>
    <row r="303" ht="15.75">
      <c r="A303"/>
    </row>
    <row r="304" ht="15.75">
      <c r="A304"/>
    </row>
    <row r="305" ht="15.75">
      <c r="A305"/>
    </row>
    <row r="306" ht="15.75">
      <c r="A306"/>
    </row>
    <row r="307" ht="15.75">
      <c r="A307"/>
    </row>
    <row r="308" ht="15.75">
      <c r="A308"/>
    </row>
    <row r="309" ht="15.75">
      <c r="A309"/>
    </row>
    <row r="310" ht="15.75">
      <c r="A310"/>
    </row>
    <row r="311" ht="15.75">
      <c r="A311"/>
    </row>
    <row r="312" ht="15.75">
      <c r="A312"/>
    </row>
    <row r="313" ht="15.75">
      <c r="A313"/>
    </row>
    <row r="314" ht="15.75">
      <c r="A314"/>
    </row>
    <row r="315" ht="15.75">
      <c r="A315"/>
    </row>
    <row r="316" ht="15.75">
      <c r="A316"/>
    </row>
    <row r="317" ht="15.75">
      <c r="A317"/>
    </row>
    <row r="318" ht="15.75">
      <c r="A318"/>
    </row>
    <row r="319" ht="15.75">
      <c r="A319"/>
    </row>
    <row r="320" ht="15.75">
      <c r="A320"/>
    </row>
    <row r="321" ht="15.75">
      <c r="A321"/>
    </row>
    <row r="322" ht="15.75">
      <c r="A322"/>
    </row>
    <row r="323" ht="15.75">
      <c r="A323"/>
    </row>
    <row r="324" ht="15.75">
      <c r="A324"/>
    </row>
    <row r="325" ht="15.75">
      <c r="A325"/>
    </row>
    <row r="326" ht="15.75">
      <c r="A326"/>
    </row>
    <row r="327" ht="15.75">
      <c r="A327"/>
    </row>
    <row r="328" ht="15.75">
      <c r="A328"/>
    </row>
    <row r="329" ht="15.75">
      <c r="A329"/>
    </row>
    <row r="330" ht="15.75">
      <c r="A330"/>
    </row>
    <row r="331" ht="15.75">
      <c r="A331"/>
    </row>
    <row r="332" ht="15.75">
      <c r="A332"/>
    </row>
    <row r="333" ht="15.75">
      <c r="A333"/>
    </row>
    <row r="334" ht="15.75">
      <c r="A334"/>
    </row>
    <row r="335" ht="15.75">
      <c r="A335"/>
    </row>
    <row r="336" ht="15.75">
      <c r="A336"/>
    </row>
    <row r="337" ht="15.75">
      <c r="A337"/>
    </row>
    <row r="338" ht="15.75">
      <c r="A338"/>
    </row>
    <row r="339" ht="15.75">
      <c r="A339"/>
    </row>
    <row r="340" ht="15.75">
      <c r="A340"/>
    </row>
    <row r="341" ht="15.75">
      <c r="A341"/>
    </row>
    <row r="342" ht="15.75">
      <c r="A342"/>
    </row>
    <row r="343" ht="15.75">
      <c r="A343"/>
    </row>
    <row r="344" ht="15.75">
      <c r="A344"/>
    </row>
    <row r="345" ht="15.75">
      <c r="A345"/>
    </row>
    <row r="346" ht="15.75">
      <c r="A346"/>
    </row>
    <row r="347" ht="15.75">
      <c r="A347"/>
    </row>
    <row r="348" ht="15.75">
      <c r="A348"/>
    </row>
    <row r="349" ht="15.75">
      <c r="A349"/>
    </row>
    <row r="350" ht="15.75">
      <c r="A350"/>
    </row>
    <row r="351" ht="15.75">
      <c r="A351"/>
    </row>
    <row r="352" ht="15.75">
      <c r="A352"/>
    </row>
    <row r="353" ht="15.75">
      <c r="A353"/>
    </row>
    <row r="354" ht="15.75">
      <c r="A354"/>
    </row>
    <row r="355" ht="15.75">
      <c r="A355"/>
    </row>
    <row r="356" ht="15.75">
      <c r="A356"/>
    </row>
    <row r="357" ht="15.75">
      <c r="A357"/>
    </row>
    <row r="358" ht="15.75">
      <c r="A358"/>
    </row>
    <row r="359" ht="15.75">
      <c r="A359"/>
    </row>
    <row r="360" ht="15.75">
      <c r="A360"/>
    </row>
    <row r="361" ht="15.75">
      <c r="A361"/>
    </row>
    <row r="362" ht="15.75">
      <c r="A362"/>
    </row>
    <row r="363" ht="15.75">
      <c r="A363"/>
    </row>
    <row r="364" ht="15.75">
      <c r="A364"/>
    </row>
    <row r="365" ht="15.75">
      <c r="A365"/>
    </row>
    <row r="366" ht="15.75">
      <c r="A366"/>
    </row>
    <row r="367" ht="15.75">
      <c r="A367"/>
    </row>
    <row r="368" ht="15.75">
      <c r="A368"/>
    </row>
    <row r="369" ht="15.75">
      <c r="A369"/>
    </row>
    <row r="370" ht="15.75">
      <c r="A370"/>
    </row>
    <row r="371" ht="15.75">
      <c r="A371"/>
    </row>
    <row r="372" ht="15.75">
      <c r="A372"/>
    </row>
    <row r="373" ht="15.75">
      <c r="A373"/>
    </row>
    <row r="374" ht="15.75">
      <c r="A374"/>
    </row>
    <row r="375" ht="15.75">
      <c r="A375"/>
    </row>
    <row r="376" ht="15.75">
      <c r="A376"/>
    </row>
    <row r="377" ht="15.75">
      <c r="A377"/>
    </row>
    <row r="378" ht="15.75">
      <c r="A378"/>
    </row>
    <row r="379" ht="15.75">
      <c r="A379"/>
    </row>
    <row r="380" ht="15.75">
      <c r="A380"/>
    </row>
    <row r="381" ht="15.75">
      <c r="A381"/>
    </row>
    <row r="382" ht="15.75">
      <c r="A382"/>
    </row>
    <row r="383" ht="15.75">
      <c r="A383"/>
    </row>
    <row r="384" ht="15.75">
      <c r="A384"/>
    </row>
    <row r="385" ht="15.75">
      <c r="A385"/>
    </row>
    <row r="386" ht="15.75">
      <c r="A386"/>
    </row>
    <row r="387" ht="15.75">
      <c r="A387"/>
    </row>
    <row r="388" ht="15.75">
      <c r="A388"/>
    </row>
    <row r="389" ht="15.75">
      <c r="A389"/>
    </row>
    <row r="390" ht="15.75">
      <c r="A390"/>
    </row>
    <row r="391" ht="15.75">
      <c r="A391"/>
    </row>
    <row r="392" ht="15.75">
      <c r="A392"/>
    </row>
    <row r="393" ht="15.75">
      <c r="A393"/>
    </row>
    <row r="394" ht="15.75">
      <c r="A394"/>
    </row>
    <row r="395" ht="15.75">
      <c r="A395"/>
    </row>
    <row r="396" ht="15.75">
      <c r="A396"/>
    </row>
    <row r="397" ht="15.75">
      <c r="A397"/>
    </row>
    <row r="398" ht="15.75">
      <c r="A398"/>
    </row>
    <row r="399" ht="15.75">
      <c r="A399"/>
    </row>
    <row r="400" ht="15.75">
      <c r="A400"/>
    </row>
    <row r="401" ht="15.75">
      <c r="A401"/>
    </row>
    <row r="402" ht="15.75">
      <c r="A402"/>
    </row>
    <row r="403" ht="15.75">
      <c r="A403"/>
    </row>
    <row r="404" ht="15.75">
      <c r="A404"/>
    </row>
    <row r="405" ht="15.75">
      <c r="A405"/>
    </row>
    <row r="406" ht="15.75">
      <c r="A406"/>
    </row>
    <row r="407" ht="15.75">
      <c r="A407"/>
    </row>
    <row r="408" ht="15.75">
      <c r="A408"/>
    </row>
    <row r="409" ht="15.75">
      <c r="A409"/>
    </row>
    <row r="410" ht="15.75">
      <c r="A410"/>
    </row>
    <row r="411" ht="15.75">
      <c r="A411"/>
    </row>
    <row r="412" ht="15.75">
      <c r="A412"/>
    </row>
    <row r="413" ht="15.75">
      <c r="A413"/>
    </row>
    <row r="414" ht="15.75">
      <c r="A414"/>
    </row>
    <row r="415" ht="15.75">
      <c r="A415"/>
    </row>
    <row r="416" ht="15.75">
      <c r="A416"/>
    </row>
    <row r="417" ht="15.75">
      <c r="A417"/>
    </row>
    <row r="418" ht="15.75">
      <c r="A418"/>
    </row>
    <row r="419" ht="15.75">
      <c r="A419"/>
    </row>
    <row r="420" ht="15.75">
      <c r="A420"/>
    </row>
    <row r="421" ht="15.75">
      <c r="A421"/>
    </row>
    <row r="422" ht="15.75">
      <c r="A422"/>
    </row>
    <row r="423" ht="15.75">
      <c r="A423"/>
    </row>
    <row r="424" ht="15.75">
      <c r="A424"/>
    </row>
    <row r="425" ht="15.75">
      <c r="A425"/>
    </row>
    <row r="426" ht="15.75">
      <c r="A426"/>
    </row>
    <row r="427" ht="15.75">
      <c r="A427"/>
    </row>
    <row r="428" ht="15.75">
      <c r="A428"/>
    </row>
    <row r="429" ht="15.75">
      <c r="A429"/>
    </row>
    <row r="430" ht="15.75">
      <c r="A430"/>
    </row>
    <row r="431" ht="15.75">
      <c r="A431"/>
    </row>
    <row r="432" ht="15.75">
      <c r="A432"/>
    </row>
    <row r="433" ht="15.75">
      <c r="A433"/>
    </row>
    <row r="434" ht="15.75">
      <c r="A434"/>
    </row>
    <row r="435" ht="15.75">
      <c r="A435"/>
    </row>
    <row r="436" ht="15.75">
      <c r="A436"/>
    </row>
    <row r="437" ht="15.75">
      <c r="A437"/>
    </row>
    <row r="438" ht="15.75">
      <c r="A438"/>
    </row>
    <row r="439" ht="15.75">
      <c r="A439"/>
    </row>
    <row r="440" ht="15.75">
      <c r="A440"/>
    </row>
    <row r="441" ht="15.75">
      <c r="A441"/>
    </row>
    <row r="442" ht="15.75">
      <c r="A442"/>
    </row>
    <row r="443" ht="15.75">
      <c r="A443"/>
    </row>
    <row r="444" ht="15.75">
      <c r="A444"/>
    </row>
    <row r="445" ht="15.75">
      <c r="A445"/>
    </row>
    <row r="446" ht="15.75">
      <c r="A446"/>
    </row>
    <row r="447" ht="15.75">
      <c r="A447"/>
    </row>
    <row r="448" ht="15.75">
      <c r="A448"/>
    </row>
    <row r="449" ht="15.75">
      <c r="A449"/>
    </row>
    <row r="450" ht="15.75">
      <c r="A450"/>
    </row>
    <row r="451" ht="15.75">
      <c r="A451"/>
    </row>
    <row r="452" ht="15.75">
      <c r="A452"/>
    </row>
    <row r="453" ht="15.75">
      <c r="A453"/>
    </row>
    <row r="454" ht="15.75">
      <c r="A4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J6" sqref="J6"/>
    </sheetView>
  </sheetViews>
  <sheetFormatPr defaultColWidth="9.00390625" defaultRowHeight="15.75"/>
  <cols>
    <col min="1" max="1" width="24.25390625" style="0" customWidth="1"/>
    <col min="2" max="2" width="8.625" style="6" customWidth="1"/>
    <col min="3" max="4" width="17.625" style="0" customWidth="1"/>
    <col min="5" max="5" width="21.125" style="0" customWidth="1"/>
    <col min="6" max="6" width="37.625" style="0" customWidth="1"/>
  </cols>
  <sheetData>
    <row r="1" spans="1:5" ht="48" thickBot="1">
      <c r="A1" s="12" t="s">
        <v>25</v>
      </c>
      <c r="B1" s="22" t="s">
        <v>25</v>
      </c>
      <c r="C1" s="22" t="s">
        <v>2</v>
      </c>
      <c r="D1" s="22" t="s">
        <v>44</v>
      </c>
      <c r="E1" s="22" t="s">
        <v>7</v>
      </c>
    </row>
    <row r="2" spans="1:9" ht="32.25" thickBot="1">
      <c r="A2" s="13">
        <v>1</v>
      </c>
      <c r="B2" s="20">
        <v>1</v>
      </c>
      <c r="C2" s="106" t="s">
        <v>81</v>
      </c>
      <c r="D2" s="95">
        <v>54200</v>
      </c>
      <c r="E2" s="20" t="s">
        <v>247</v>
      </c>
      <c r="F2" s="213" t="s">
        <v>250</v>
      </c>
      <c r="G2" s="1"/>
      <c r="H2" s="1"/>
      <c r="I2" s="1"/>
    </row>
    <row r="3" spans="1:9" ht="48" thickBot="1">
      <c r="A3" s="8">
        <v>2</v>
      </c>
      <c r="B3" s="20">
        <v>2</v>
      </c>
      <c r="C3" s="106" t="s">
        <v>82</v>
      </c>
      <c r="D3" s="95">
        <v>5500</v>
      </c>
      <c r="E3" s="20" t="s">
        <v>247</v>
      </c>
      <c r="F3" s="213" t="s">
        <v>250</v>
      </c>
      <c r="G3" s="1"/>
      <c r="H3" s="1"/>
      <c r="I3" s="1"/>
    </row>
    <row r="4" spans="1:9" ht="32.25" thickBot="1">
      <c r="A4" s="8">
        <v>3</v>
      </c>
      <c r="B4" s="20">
        <v>3</v>
      </c>
      <c r="C4" s="18" t="s">
        <v>83</v>
      </c>
      <c r="D4" s="95">
        <v>3330</v>
      </c>
      <c r="E4" s="20" t="s">
        <v>23</v>
      </c>
      <c r="F4" s="213" t="s">
        <v>251</v>
      </c>
      <c r="G4" s="1"/>
      <c r="H4" s="1"/>
      <c r="I4" s="1"/>
    </row>
    <row r="5" spans="1:9" ht="32.25" thickBot="1">
      <c r="A5" s="8">
        <v>4</v>
      </c>
      <c r="B5" s="20">
        <v>4</v>
      </c>
      <c r="C5" s="18" t="s">
        <v>43</v>
      </c>
      <c r="D5" s="95">
        <v>4000</v>
      </c>
      <c r="E5" s="20" t="s">
        <v>128</v>
      </c>
      <c r="F5" s="196" t="s">
        <v>461</v>
      </c>
      <c r="G5" s="1"/>
      <c r="H5" s="1"/>
      <c r="I5" s="1"/>
    </row>
    <row r="6" spans="2:9" ht="126">
      <c r="B6" s="20">
        <v>5</v>
      </c>
      <c r="C6" s="106" t="s">
        <v>84</v>
      </c>
      <c r="D6" s="95">
        <v>7000</v>
      </c>
      <c r="E6" s="20" t="s">
        <v>248</v>
      </c>
      <c r="F6" s="213" t="s">
        <v>250</v>
      </c>
      <c r="G6" s="1"/>
      <c r="H6" s="1"/>
      <c r="I6" s="1"/>
    </row>
    <row r="7" spans="2:9" ht="31.5">
      <c r="B7" s="107">
        <v>6</v>
      </c>
      <c r="C7" s="106" t="s">
        <v>95</v>
      </c>
      <c r="D7" s="108">
        <v>2500</v>
      </c>
      <c r="E7" s="24" t="s">
        <v>249</v>
      </c>
      <c r="F7" s="213" t="s">
        <v>250</v>
      </c>
      <c r="G7" s="1"/>
      <c r="H7" s="1"/>
      <c r="I7" s="1"/>
    </row>
    <row r="8" spans="2:9" ht="47.25">
      <c r="B8" s="107">
        <v>7</v>
      </c>
      <c r="C8" s="109" t="s">
        <v>96</v>
      </c>
      <c r="D8" s="110" t="s">
        <v>97</v>
      </c>
      <c r="E8" s="107" t="s">
        <v>116</v>
      </c>
      <c r="F8" s="196" t="s">
        <v>462</v>
      </c>
      <c r="G8" s="1"/>
      <c r="H8" s="1"/>
      <c r="I8" s="1"/>
    </row>
    <row r="9" spans="2:9" ht="15.75">
      <c r="B9" s="107">
        <v>8</v>
      </c>
      <c r="C9" s="106" t="s">
        <v>114</v>
      </c>
      <c r="D9" s="110">
        <v>2000</v>
      </c>
      <c r="E9" s="24" t="s">
        <v>249</v>
      </c>
      <c r="F9" s="213" t="s">
        <v>251</v>
      </c>
      <c r="G9" s="1"/>
      <c r="H9" s="1"/>
      <c r="I9" s="1"/>
    </row>
    <row r="10" spans="2:9" ht="47.25">
      <c r="B10" s="107">
        <v>9</v>
      </c>
      <c r="C10" s="25" t="s">
        <v>115</v>
      </c>
      <c r="D10" s="110">
        <v>3750</v>
      </c>
      <c r="E10" s="24" t="s">
        <v>116</v>
      </c>
      <c r="F10" s="214" t="s">
        <v>251</v>
      </c>
      <c r="G10" s="1"/>
      <c r="H10" s="1" t="s">
        <v>276</v>
      </c>
      <c r="I10" s="1"/>
    </row>
    <row r="11" spans="2:9" ht="15.75">
      <c r="B11" s="96"/>
      <c r="C11" s="1"/>
      <c r="D11" s="1"/>
      <c r="E11" s="1"/>
      <c r="F11" s="1"/>
      <c r="G11" s="1"/>
      <c r="H11" s="1"/>
      <c r="I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" sqref="A2:D16"/>
    </sheetView>
  </sheetViews>
  <sheetFormatPr defaultColWidth="9.00390625" defaultRowHeight="15.75"/>
  <cols>
    <col min="1" max="1" width="7.625" style="0" customWidth="1"/>
    <col min="2" max="2" width="27.00390625" style="1" customWidth="1"/>
    <col min="3" max="3" width="18.00390625" style="0" customWidth="1"/>
    <col min="4" max="4" width="22.125" style="0" customWidth="1"/>
    <col min="5" max="5" width="29.875" style="0" customWidth="1"/>
  </cols>
  <sheetData>
    <row r="1" spans="1:4" ht="78" customHeight="1">
      <c r="A1" s="7" t="s">
        <v>25</v>
      </c>
      <c r="B1" s="7" t="s">
        <v>2</v>
      </c>
      <c r="C1" s="5" t="s">
        <v>44</v>
      </c>
      <c r="D1" s="7" t="s">
        <v>7</v>
      </c>
    </row>
    <row r="2" spans="1:4" ht="31.5">
      <c r="A2" s="30">
        <v>1</v>
      </c>
      <c r="B2" s="31" t="s">
        <v>51</v>
      </c>
      <c r="C2" s="32">
        <v>8333</v>
      </c>
      <c r="D2" s="30" t="s">
        <v>90</v>
      </c>
    </row>
    <row r="3" spans="1:4" ht="65.25" customHeight="1">
      <c r="A3" s="30">
        <v>2</v>
      </c>
      <c r="B3" s="31" t="s">
        <v>45</v>
      </c>
      <c r="C3" s="32">
        <v>8333</v>
      </c>
      <c r="D3" s="30" t="s">
        <v>90</v>
      </c>
    </row>
    <row r="4" spans="1:4" ht="48" customHeight="1">
      <c r="A4" s="30">
        <v>3</v>
      </c>
      <c r="B4" s="33" t="s">
        <v>52</v>
      </c>
      <c r="C4" s="32">
        <v>7500</v>
      </c>
      <c r="D4" s="30" t="s">
        <v>124</v>
      </c>
    </row>
    <row r="5" spans="1:4" ht="60.75" customHeight="1">
      <c r="A5" s="30">
        <v>4</v>
      </c>
      <c r="B5" s="31" t="s">
        <v>46</v>
      </c>
      <c r="C5" s="32">
        <v>3833</v>
      </c>
      <c r="D5" s="176" t="s">
        <v>130</v>
      </c>
    </row>
    <row r="6" spans="1:4" ht="32.25" customHeight="1">
      <c r="A6" s="30">
        <v>5</v>
      </c>
      <c r="B6" s="31" t="s">
        <v>37</v>
      </c>
      <c r="C6" s="32">
        <v>4483</v>
      </c>
      <c r="D6" s="176" t="s">
        <v>130</v>
      </c>
    </row>
    <row r="7" spans="1:4" ht="31.5">
      <c r="A7" s="30">
        <v>6</v>
      </c>
      <c r="B7" s="31" t="s">
        <v>48</v>
      </c>
      <c r="C7" s="32">
        <v>11125</v>
      </c>
      <c r="D7" s="30" t="s">
        <v>445</v>
      </c>
    </row>
    <row r="8" spans="1:4" ht="31.5">
      <c r="A8" s="30">
        <v>7</v>
      </c>
      <c r="B8" s="31" t="s">
        <v>49</v>
      </c>
      <c r="C8" s="32">
        <v>4917</v>
      </c>
      <c r="D8" s="30" t="s">
        <v>446</v>
      </c>
    </row>
    <row r="9" spans="1:4" ht="94.5">
      <c r="A9" s="30">
        <v>8</v>
      </c>
      <c r="B9" s="31" t="s">
        <v>50</v>
      </c>
      <c r="C9" s="32">
        <v>5000</v>
      </c>
      <c r="D9" s="24" t="s">
        <v>447</v>
      </c>
    </row>
    <row r="10" spans="1:4" ht="63">
      <c r="A10" s="30">
        <v>9</v>
      </c>
      <c r="B10" s="31" t="s">
        <v>53</v>
      </c>
      <c r="C10" s="32">
        <v>44167</v>
      </c>
      <c r="D10" s="203" t="s">
        <v>448</v>
      </c>
    </row>
    <row r="11" spans="1:4" ht="31.5">
      <c r="A11" s="30">
        <v>10</v>
      </c>
      <c r="B11" s="31" t="s">
        <v>38</v>
      </c>
      <c r="C11" s="32">
        <v>1750</v>
      </c>
      <c r="D11" s="24" t="s">
        <v>449</v>
      </c>
    </row>
    <row r="12" spans="1:4" ht="47.25">
      <c r="A12" s="30">
        <v>11</v>
      </c>
      <c r="B12" s="31" t="s">
        <v>54</v>
      </c>
      <c r="C12" s="32">
        <v>4167</v>
      </c>
      <c r="D12" s="24" t="s">
        <v>449</v>
      </c>
    </row>
    <row r="13" spans="1:4" ht="47.25">
      <c r="A13" s="30">
        <v>12</v>
      </c>
      <c r="B13" s="31" t="s">
        <v>39</v>
      </c>
      <c r="C13" s="32">
        <v>2500</v>
      </c>
      <c r="D13" s="204" t="s">
        <v>450</v>
      </c>
    </row>
    <row r="14" spans="1:4" ht="15.75">
      <c r="A14" s="37">
        <v>13</v>
      </c>
      <c r="B14" s="34" t="s">
        <v>40</v>
      </c>
      <c r="C14" s="35">
        <v>833</v>
      </c>
      <c r="D14" s="24" t="s">
        <v>449</v>
      </c>
    </row>
    <row r="15" spans="1:4" ht="15.75">
      <c r="A15" s="37">
        <v>14</v>
      </c>
      <c r="B15" s="29" t="s">
        <v>41</v>
      </c>
      <c r="C15" s="35">
        <v>1667</v>
      </c>
      <c r="D15" s="24" t="s">
        <v>449</v>
      </c>
    </row>
    <row r="16" spans="1:4" ht="47.25" customHeight="1">
      <c r="A16" s="37">
        <v>15</v>
      </c>
      <c r="B16" s="33" t="s">
        <v>42</v>
      </c>
      <c r="C16" s="36">
        <v>282474.66</v>
      </c>
      <c r="D16" s="30" t="s">
        <v>451</v>
      </c>
    </row>
    <row r="19" ht="15.75" customHeight="1"/>
    <row r="38" ht="46.5" customHeight="1"/>
    <row r="43" ht="15.75" customHeight="1"/>
    <row r="55" ht="62.25" customHeight="1"/>
    <row r="57" ht="109.5" customHeight="1"/>
    <row r="5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6.50390625" style="0" customWidth="1"/>
    <col min="2" max="2" width="31.125" style="1" customWidth="1"/>
    <col min="3" max="3" width="21.75390625" style="0" customWidth="1"/>
    <col min="4" max="4" width="16.25390625" style="0" customWidth="1"/>
  </cols>
  <sheetData>
    <row r="1" spans="1:4" ht="47.25">
      <c r="A1" s="7" t="s">
        <v>25</v>
      </c>
      <c r="B1" s="7" t="s">
        <v>2</v>
      </c>
      <c r="C1" s="7" t="s">
        <v>44</v>
      </c>
      <c r="D1" s="7" t="s">
        <v>7</v>
      </c>
    </row>
    <row r="2" spans="1:4" ht="15.75">
      <c r="A2" s="39">
        <v>1</v>
      </c>
      <c r="B2" s="38" t="s">
        <v>26</v>
      </c>
      <c r="C2" s="39">
        <v>800</v>
      </c>
      <c r="D2" s="126" t="s">
        <v>277</v>
      </c>
    </row>
    <row r="3" spans="1:4" ht="15.75">
      <c r="A3" s="40">
        <v>2</v>
      </c>
      <c r="B3" s="38" t="s">
        <v>27</v>
      </c>
      <c r="C3" s="41">
        <v>30000</v>
      </c>
      <c r="D3" s="189" t="s">
        <v>129</v>
      </c>
    </row>
    <row r="4" spans="1:4" ht="31.5">
      <c r="A4" s="40">
        <v>3</v>
      </c>
      <c r="B4" s="38" t="s">
        <v>112</v>
      </c>
      <c r="C4" s="45" t="s">
        <v>113</v>
      </c>
      <c r="D4" s="189" t="s">
        <v>277</v>
      </c>
    </row>
    <row r="5" spans="1:4" ht="31.5">
      <c r="A5" s="42">
        <v>4</v>
      </c>
      <c r="B5" s="33" t="s">
        <v>72</v>
      </c>
      <c r="C5" s="43">
        <v>67500</v>
      </c>
      <c r="D5" s="42" t="s">
        <v>129</v>
      </c>
    </row>
    <row r="16" ht="15.75">
      <c r="C1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24" sqref="D24"/>
    </sheetView>
  </sheetViews>
  <sheetFormatPr defaultColWidth="9.00390625" defaultRowHeight="15.75"/>
  <cols>
    <col min="1" max="1" width="12.50390625" style="0" customWidth="1"/>
    <col min="2" max="2" width="23.625" style="1" customWidth="1"/>
    <col min="3" max="3" width="18.875" style="0" customWidth="1"/>
    <col min="4" max="4" width="24.125" style="0" customWidth="1"/>
    <col min="5" max="5" width="15.75390625" style="0" customWidth="1"/>
  </cols>
  <sheetData>
    <row r="1" spans="1:5" ht="32.25" thickBot="1">
      <c r="A1" s="7" t="s">
        <v>6</v>
      </c>
      <c r="B1" s="7" t="s">
        <v>2</v>
      </c>
      <c r="C1" s="5" t="s">
        <v>44</v>
      </c>
      <c r="D1" s="7" t="s">
        <v>7</v>
      </c>
      <c r="E1" s="105" t="s">
        <v>275</v>
      </c>
    </row>
    <row r="2" spans="1:5" ht="31.5">
      <c r="A2" s="177" t="s">
        <v>117</v>
      </c>
      <c r="B2" s="188" t="s">
        <v>8</v>
      </c>
      <c r="C2" s="178" t="s">
        <v>259</v>
      </c>
      <c r="D2" s="178" t="s">
        <v>9</v>
      </c>
      <c r="E2" s="179" t="s">
        <v>130</v>
      </c>
    </row>
    <row r="3" spans="1:5" ht="15.75">
      <c r="A3" s="180" t="s">
        <v>371</v>
      </c>
      <c r="B3" s="188" t="s">
        <v>10</v>
      </c>
      <c r="C3" s="181" t="s">
        <v>260</v>
      </c>
      <c r="D3" s="181" t="s">
        <v>11</v>
      </c>
      <c r="E3" s="179" t="s">
        <v>130</v>
      </c>
    </row>
    <row r="4" spans="1:5" ht="31.5">
      <c r="A4" s="180" t="s">
        <v>261</v>
      </c>
      <c r="B4" s="188" t="s">
        <v>12</v>
      </c>
      <c r="C4" s="181" t="s">
        <v>262</v>
      </c>
      <c r="D4" s="181" t="s">
        <v>11</v>
      </c>
      <c r="E4" s="179" t="s">
        <v>130</v>
      </c>
    </row>
    <row r="5" spans="1:5" ht="15.75">
      <c r="A5" s="182" t="s">
        <v>263</v>
      </c>
      <c r="B5" s="178" t="s">
        <v>71</v>
      </c>
      <c r="C5" s="181" t="s">
        <v>264</v>
      </c>
      <c r="D5" s="181" t="s">
        <v>65</v>
      </c>
      <c r="E5" s="179" t="s">
        <v>130</v>
      </c>
    </row>
    <row r="6" spans="1:5" ht="31.5">
      <c r="A6" s="183" t="s">
        <v>265</v>
      </c>
      <c r="B6" s="178" t="s">
        <v>14</v>
      </c>
      <c r="C6" s="181" t="s">
        <v>266</v>
      </c>
      <c r="D6" s="181" t="s">
        <v>13</v>
      </c>
      <c r="E6" s="179" t="s">
        <v>130</v>
      </c>
    </row>
    <row r="7" spans="1:5" ht="15.75">
      <c r="A7" s="183" t="s">
        <v>372</v>
      </c>
      <c r="B7" s="178" t="s">
        <v>15</v>
      </c>
      <c r="C7" s="181" t="s">
        <v>267</v>
      </c>
      <c r="D7" s="181" t="s">
        <v>16</v>
      </c>
      <c r="E7" s="179" t="s">
        <v>130</v>
      </c>
    </row>
    <row r="8" spans="1:5" ht="31.5">
      <c r="A8" s="182" t="s">
        <v>268</v>
      </c>
      <c r="B8" s="178" t="s">
        <v>17</v>
      </c>
      <c r="C8" s="181" t="s">
        <v>269</v>
      </c>
      <c r="D8" s="181" t="s">
        <v>18</v>
      </c>
      <c r="E8" s="179" t="s">
        <v>130</v>
      </c>
    </row>
    <row r="9" spans="1:5" ht="47.25">
      <c r="A9" s="183" t="s">
        <v>270</v>
      </c>
      <c r="B9" s="178" t="s">
        <v>19</v>
      </c>
      <c r="C9" s="181" t="s">
        <v>262</v>
      </c>
      <c r="D9" s="181" t="s">
        <v>18</v>
      </c>
      <c r="E9" s="179" t="s">
        <v>130</v>
      </c>
    </row>
    <row r="10" spans="1:5" ht="31.5">
      <c r="A10" s="183" t="s">
        <v>271</v>
      </c>
      <c r="B10" s="178" t="s">
        <v>118</v>
      </c>
      <c r="C10" s="181" t="s">
        <v>269</v>
      </c>
      <c r="D10" s="181" t="s">
        <v>18</v>
      </c>
      <c r="E10" s="179" t="s">
        <v>130</v>
      </c>
    </row>
    <row r="11" spans="1:5" ht="31.5">
      <c r="A11" s="182" t="s">
        <v>272</v>
      </c>
      <c r="B11" s="188" t="s">
        <v>119</v>
      </c>
      <c r="C11" s="181" t="s">
        <v>262</v>
      </c>
      <c r="D11" s="181" t="s">
        <v>18</v>
      </c>
      <c r="E11" s="179" t="s">
        <v>130</v>
      </c>
    </row>
    <row r="12" spans="1:5" ht="15.75">
      <c r="A12" s="183" t="s">
        <v>373</v>
      </c>
      <c r="B12" s="188" t="s">
        <v>374</v>
      </c>
      <c r="C12" s="178" t="s">
        <v>375</v>
      </c>
      <c r="D12" s="178" t="s">
        <v>18</v>
      </c>
      <c r="E12" s="179" t="s">
        <v>130</v>
      </c>
    </row>
    <row r="13" spans="1:5" ht="31.5">
      <c r="A13" s="183" t="s">
        <v>376</v>
      </c>
      <c r="B13" s="178" t="s">
        <v>20</v>
      </c>
      <c r="C13" s="181" t="s">
        <v>273</v>
      </c>
      <c r="D13" s="181" t="s">
        <v>21</v>
      </c>
      <c r="E13" s="179" t="s">
        <v>130</v>
      </c>
    </row>
    <row r="14" spans="1:5" ht="31.5">
      <c r="A14" s="180" t="s">
        <v>274</v>
      </c>
      <c r="B14" s="188" t="s">
        <v>120</v>
      </c>
      <c r="C14" s="181" t="s">
        <v>260</v>
      </c>
      <c r="D14" s="181" t="s">
        <v>30</v>
      </c>
      <c r="E14" s="179" t="s">
        <v>130</v>
      </c>
    </row>
    <row r="15" spans="1:5" ht="31.5">
      <c r="A15" s="180" t="s">
        <v>377</v>
      </c>
      <c r="B15" s="178" t="s">
        <v>17</v>
      </c>
      <c r="C15" s="181" t="s">
        <v>269</v>
      </c>
      <c r="D15" s="181" t="s">
        <v>24</v>
      </c>
      <c r="E15" s="179" t="s">
        <v>130</v>
      </c>
    </row>
    <row r="16" spans="1:5" ht="47.25">
      <c r="A16" s="180" t="s">
        <v>378</v>
      </c>
      <c r="B16" s="188" t="s">
        <v>379</v>
      </c>
      <c r="C16" s="181" t="s">
        <v>380</v>
      </c>
      <c r="D16" s="181" t="s">
        <v>24</v>
      </c>
      <c r="E16" s="179" t="s">
        <v>130</v>
      </c>
    </row>
    <row r="17" spans="1:5" ht="31.5">
      <c r="A17" s="177" t="s">
        <v>381</v>
      </c>
      <c r="B17" s="188" t="s">
        <v>382</v>
      </c>
      <c r="C17" s="181" t="s">
        <v>383</v>
      </c>
      <c r="D17" s="181" t="s">
        <v>24</v>
      </c>
      <c r="E17" s="179" t="s">
        <v>130</v>
      </c>
    </row>
    <row r="18" spans="1:5" ht="47.25">
      <c r="A18" s="180" t="s">
        <v>384</v>
      </c>
      <c r="B18" s="188" t="s">
        <v>385</v>
      </c>
      <c r="C18" s="181" t="s">
        <v>386</v>
      </c>
      <c r="D18" s="181" t="s">
        <v>24</v>
      </c>
      <c r="E18" s="179" t="s">
        <v>130</v>
      </c>
    </row>
    <row r="19" spans="1:5" ht="63.75" thickBot="1">
      <c r="A19" s="184" t="s">
        <v>387</v>
      </c>
      <c r="B19" s="185" t="s">
        <v>388</v>
      </c>
      <c r="C19" s="186" t="s">
        <v>389</v>
      </c>
      <c r="D19" s="186" t="s">
        <v>47</v>
      </c>
      <c r="E19" s="187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8" sqref="D18"/>
    </sheetView>
  </sheetViews>
  <sheetFormatPr defaultColWidth="9.00390625" defaultRowHeight="15.75"/>
  <cols>
    <col min="1" max="1" width="7.625" style="0" customWidth="1"/>
    <col min="2" max="2" width="33.25390625" style="0" customWidth="1"/>
    <col min="3" max="3" width="21.50390625" style="0" customWidth="1"/>
    <col min="4" max="4" width="25.625" style="0" customWidth="1"/>
    <col min="5" max="5" width="13.375" style="0" customWidth="1"/>
  </cols>
  <sheetData>
    <row r="1" spans="1:4" ht="31.5">
      <c r="A1" s="15" t="s">
        <v>25</v>
      </c>
      <c r="B1" s="15" t="s">
        <v>2</v>
      </c>
      <c r="C1" s="15" t="s">
        <v>55</v>
      </c>
      <c r="D1" s="15" t="s">
        <v>7</v>
      </c>
    </row>
    <row r="2" spans="1:5" ht="15.75">
      <c r="A2" s="113">
        <v>1</v>
      </c>
      <c r="B2" s="111" t="s">
        <v>56</v>
      </c>
      <c r="C2" s="113">
        <v>8000</v>
      </c>
      <c r="D2" s="112" t="s">
        <v>22</v>
      </c>
      <c r="E2" s="133" t="s">
        <v>130</v>
      </c>
    </row>
    <row r="3" spans="1:5" ht="31.5">
      <c r="A3" s="113">
        <v>2</v>
      </c>
      <c r="B3" s="111" t="s">
        <v>57</v>
      </c>
      <c r="C3" s="113">
        <v>9999</v>
      </c>
      <c r="D3" s="112" t="s">
        <v>13</v>
      </c>
      <c r="E3" s="133" t="s">
        <v>130</v>
      </c>
    </row>
    <row r="4" spans="1:5" ht="88.5" customHeight="1">
      <c r="A4" s="232">
        <v>3</v>
      </c>
      <c r="B4" s="234" t="s">
        <v>58</v>
      </c>
      <c r="C4" s="232" t="s">
        <v>76</v>
      </c>
      <c r="D4" s="236" t="s">
        <v>75</v>
      </c>
      <c r="E4" s="238" t="s">
        <v>130</v>
      </c>
    </row>
    <row r="5" spans="1:5" ht="15.75">
      <c r="A5" s="233"/>
      <c r="B5" s="235"/>
      <c r="C5" s="233"/>
      <c r="D5" s="237"/>
      <c r="E5" s="239"/>
    </row>
    <row r="6" spans="1:5" ht="31.5">
      <c r="A6" s="113">
        <v>4</v>
      </c>
      <c r="B6" s="111" t="s">
        <v>59</v>
      </c>
      <c r="C6" s="23">
        <v>48000</v>
      </c>
      <c r="D6" s="112" t="s">
        <v>13</v>
      </c>
      <c r="E6" s="133" t="s">
        <v>130</v>
      </c>
    </row>
    <row r="7" spans="1:5" ht="31.5">
      <c r="A7" s="113">
        <v>5</v>
      </c>
      <c r="B7" s="111" t="s">
        <v>60</v>
      </c>
      <c r="C7" s="113" t="s">
        <v>77</v>
      </c>
      <c r="D7" s="112" t="s">
        <v>13</v>
      </c>
      <c r="E7" s="133" t="s">
        <v>130</v>
      </c>
    </row>
    <row r="8" spans="1:5" ht="15.75">
      <c r="A8" s="113">
        <v>6</v>
      </c>
      <c r="B8" s="111" t="s">
        <v>61</v>
      </c>
      <c r="C8" s="113" t="s">
        <v>78</v>
      </c>
      <c r="D8" s="112" t="s">
        <v>47</v>
      </c>
      <c r="E8" s="133" t="s">
        <v>257</v>
      </c>
    </row>
    <row r="9" spans="1:5" ht="15.75">
      <c r="A9" s="113">
        <v>7</v>
      </c>
      <c r="B9" s="111" t="s">
        <v>62</v>
      </c>
      <c r="C9" s="113" t="s">
        <v>79</v>
      </c>
      <c r="D9" s="112" t="s">
        <v>278</v>
      </c>
      <c r="E9" s="133" t="s">
        <v>130</v>
      </c>
    </row>
    <row r="10" spans="1:5" ht="15.75">
      <c r="A10" s="113">
        <v>8</v>
      </c>
      <c r="B10" s="111" t="s">
        <v>63</v>
      </c>
      <c r="C10" s="113" t="s">
        <v>80</v>
      </c>
      <c r="D10" s="113" t="s">
        <v>87</v>
      </c>
      <c r="E10" s="134" t="s">
        <v>130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sajdak</dc:creator>
  <cp:keywords/>
  <dc:description/>
  <cp:lastModifiedBy>Rudincova Stanislava Mgr.</cp:lastModifiedBy>
  <cp:lastPrinted>2018-05-23T05:10:27Z</cp:lastPrinted>
  <dcterms:created xsi:type="dcterms:W3CDTF">2012-07-26T08:36:49Z</dcterms:created>
  <dcterms:modified xsi:type="dcterms:W3CDTF">2018-12-21T08:31:02Z</dcterms:modified>
  <cp:category/>
  <cp:version/>
  <cp:contentType/>
  <cp:contentStatus/>
</cp:coreProperties>
</file>