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activeTab="0"/>
  </bookViews>
  <sheets>
    <sheet name="SO-02 - Sadové úpravy a d..." sheetId="1" r:id="rId1"/>
  </sheets>
  <definedNames>
    <definedName name="_xlnm.Print_Titles" localSheetId="0">'SO-02 - Sadové úpravy a d...'!$111:$111</definedName>
    <definedName name="_xlnm.Print_Area" localSheetId="0">'SO-02 - Sadové úpravy a d...'!$C$4:$Q$70,'SO-02 - Sadové úpravy a d...'!$C$76:$Q$95,'SO-02 - Sadové úpravy a d...'!$C$101:$Q$140</definedName>
  </definedNames>
  <calcPr fullCalcOnLoad="1"/>
</workbook>
</file>

<file path=xl/sharedStrings.xml><?xml version="1.0" encoding="utf-8"?>
<sst xmlns="http://schemas.openxmlformats.org/spreadsheetml/2006/main" count="492" uniqueCount="187">
  <si>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</si>
  <si>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</si>
  <si>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</si>
  <si>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</si>
  <si>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</si>
  <si>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</si>
  <si>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</si>
  <si>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</si>
  <si>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</si>
  <si>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</si>
  <si>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</si>
  <si>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Žilina</t>
  </si>
  <si>
    <t>Dátum:</t>
  </si>
  <si>
    <t>Objednávateľ:</t>
  </si>
  <si>
    <t>IČO:</t>
  </si>
  <si>
    <t>IČO DPH:</t>
  </si>
  <si>
    <t>Zhotoviteľ:</t>
  </si>
  <si>
    <t>Projektant:</t>
  </si>
  <si>
    <t>Bc. Róbert Malec</t>
  </si>
  <si>
    <t>True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</si>
  <si>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</si>
  <si>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</si>
  <si>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</si>
  <si>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</si>
  <si>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</si>
  <si>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</si>
  <si>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</si>
  <si>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</si>
  <si>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</si>
  <si>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</si>
  <si>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</si>
  <si>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</si>
  <si>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</si>
  <si>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</si>
  <si>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</si>
  <si>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</si>
  <si>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</si>
  <si>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</si>
  <si>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</si>
  <si>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</si>
  <si>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</si>
  <si>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</si>
  <si>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</si>
  <si>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{095cdfbd-04b8-4687-b8e6-b8a153cc8e2e}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</si>
  <si>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</si>
  <si>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</si>
  <si>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</si>
  <si>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</si>
  <si>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</si>
  <si>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</si>
  <si>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</si>
  <si>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</si>
  <si>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</si>
  <si>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</si>
  <si>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</si>
  <si>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</si>
  <si>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</si>
  <si>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</si>
  <si>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</si>
  <si>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</si>
  <si>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</si>
  <si>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99 - Presun hmôt HSV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</si>
  <si>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</si>
  <si>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</si>
  <si>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</si>
  <si>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</si>
  <si>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</si>
  <si>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</si>
  <si>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</si>
  <si>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</si>
  <si>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</si>
  <si>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</si>
  <si>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</si>
  <si>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</si>
  <si>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</si>
  <si>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</si>
  <si>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</si>
  <si>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</si>
  <si>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</si>
  <si>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m2</t>
  </si>
  <si>
    <t>4</t>
  </si>
  <si>
    <t>2</t>
  </si>
  <si>
    <t>VV</t>
  </si>
  <si>
    <t>3</t>
  </si>
  <si>
    <t>m3</t>
  </si>
  <si>
    <t>5</t>
  </si>
  <si>
    <t>6</t>
  </si>
  <si>
    <t>7</t>
  </si>
  <si>
    <t>8</t>
  </si>
  <si>
    <t>9</t>
  </si>
  <si>
    <t>M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</si>
  <si>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</si>
  <si>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</si>
  <si>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</si>
  <si>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</si>
  <si>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</si>
  <si>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</si>
  <si>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</si>
  <si>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</si>
  <si>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</si>
  <si>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ks</t>
  </si>
  <si>
    <t>19</t>
  </si>
  <si>
    <t>21</t>
  </si>
  <si>
    <t>kg</t>
  </si>
  <si>
    <t>22</t>
  </si>
  <si>
    <t>28</t>
  </si>
  <si>
    <t>29</t>
  </si>
  <si>
    <t>30</t>
  </si>
  <si>
    <t>31</t>
  </si>
  <si>
    <t>t</t>
  </si>
  <si>
    <t>SO-02 - Sadové úpravy a drobná architektúra</t>
  </si>
  <si>
    <t>005720001300</t>
  </si>
  <si>
    <t>Osivá tráv - trávové semeno</t>
  </si>
  <si>
    <t>-242285104</t>
  </si>
  <si>
    <t>184852010</t>
  </si>
  <si>
    <t>Hnojenie trávnika v rovine alebo na svahu do 1:5 umelým hnojivom</t>
  </si>
  <si>
    <t>-754204356</t>
  </si>
  <si>
    <t>251910000100</t>
  </si>
  <si>
    <t>Hnojivo záhradné balené</t>
  </si>
  <si>
    <t>-1687356821</t>
  </si>
  <si>
    <t>183101111</t>
  </si>
  <si>
    <t>Hĺbenie jamky v rovine alebo na svahu do 1:5, objem do 0,01 m3</t>
  </si>
  <si>
    <t>1376983283</t>
  </si>
  <si>
    <t>184102111</t>
  </si>
  <si>
    <t>Výsadba dreviny s balom v rovine alebo na svahu do 1:5</t>
  </si>
  <si>
    <t>1752733575</t>
  </si>
  <si>
    <t>0265-1</t>
  </si>
  <si>
    <t>Prunus serrulata "AMANOGAWA" - výška jedinca pri výsadbe - 15 cm</t>
  </si>
  <si>
    <t>871324555</t>
  </si>
  <si>
    <t>0265-2</t>
  </si>
  <si>
    <t>Tavoľník Japonský /Spiraea japonica "Goldflame"/ - výška jedinca pri výsadbe - 30 cm</t>
  </si>
  <si>
    <t>1258168231</t>
  </si>
  <si>
    <t>0265-3</t>
  </si>
  <si>
    <t>Tavoľník Japonský Gold Mount /Spiraea japonica Gold Mount/ - výška jedinca pri výsadbe - 50 cm</t>
  </si>
  <si>
    <t>588477049</t>
  </si>
  <si>
    <t>0265-4</t>
  </si>
  <si>
    <t>Bršlen Fortuneov - Euonymus fortunei "EMERALD"n"GOLD - výška jedinca pri výsadbe - 30 cm</t>
  </si>
  <si>
    <t>-1446583033</t>
  </si>
  <si>
    <t>0265-5</t>
  </si>
  <si>
    <t>Kalina Javorolistá "Viburnum acerifolium" - výška jedinca pri výsadbe - 20 cm</t>
  </si>
  <si>
    <t>1850938750</t>
  </si>
  <si>
    <t>0265-6</t>
  </si>
  <si>
    <t>Borievka rozprestretá "Juniperus Horizontalis "blue carper" - výška jedinca pri výsadbe - 20 cm</t>
  </si>
  <si>
    <t>-45475605</t>
  </si>
  <si>
    <t>0265-7</t>
  </si>
  <si>
    <t>Andromeda polifolia "BLUE ICE" - výška jedinca pri výsadbe - 20 cm</t>
  </si>
  <si>
    <t>144832383</t>
  </si>
  <si>
    <t>0265-8</t>
  </si>
  <si>
    <t>Azalea japonica" AMOENA" - výška jedinca pri výsadbe - 30 cm</t>
  </si>
  <si>
    <t>329474227</t>
  </si>
  <si>
    <t>183101112</t>
  </si>
  <si>
    <t>Hĺbenie jamky v rovine alebo na svahu do 1:5, objem nad 0,01 do 0,02 m3</t>
  </si>
  <si>
    <t>-1403977752</t>
  </si>
  <si>
    <t>184102113</t>
  </si>
  <si>
    <t>Výsadba dreviny s balom v rovine alebo na svahu do 1:5, priemer balu nad 300 do 400 mm</t>
  </si>
  <si>
    <t>2137144146</t>
  </si>
  <si>
    <t>0265-9</t>
  </si>
  <si>
    <t>Borovica čierna Pyramidalis "Pinus nigra Pyramidalis" - výška jedinca pri výsadbe - 150 cm</t>
  </si>
  <si>
    <t>-324631871</t>
  </si>
  <si>
    <t>0265-10</t>
  </si>
  <si>
    <t>Smrek Strieborný Glauca Globosa, Picea pungens Glauca Globosa - výška jedinca pri výsadbe - 50 cm</t>
  </si>
  <si>
    <t>-210313010</t>
  </si>
  <si>
    <t>184202112</t>
  </si>
  <si>
    <t>Zakotvenie dreviny troma a viac kolmi pri priemere kolov do 100 mm pri dĺžke kolov do 2 m do 3 m</t>
  </si>
  <si>
    <t>-1322724552</t>
  </si>
  <si>
    <t>0521700005m1</t>
  </si>
  <si>
    <t>Tyč ihličňanová, dĺžky 2 m a viac bez kôry</t>
  </si>
  <si>
    <t>-806267321</t>
  </si>
  <si>
    <t>183204111r</t>
  </si>
  <si>
    <t>Výsadba rastlín do pripravovanej pôdy so zaliatím</t>
  </si>
  <si>
    <t>-1817205240</t>
  </si>
  <si>
    <t>0265-11</t>
  </si>
  <si>
    <t>Borovica horská "WINTERGOLD" - výška jedinca pri výsadbe - 20 cm</t>
  </si>
  <si>
    <t>937809966</t>
  </si>
  <si>
    <t>"S" 4*3*2</t>
  </si>
  <si>
    <t>184851111</t>
  </si>
  <si>
    <t>Hnojenie roztokom hnojiva s dovozom vody do 10 km v rovine alebo na svahu do 1:5</t>
  </si>
  <si>
    <t>-559077011</t>
  </si>
  <si>
    <t>221606457</t>
  </si>
  <si>
    <t>184921093r</t>
  </si>
  <si>
    <t>Zhotovenie drevenéj štiepky v hrúbke 50 mm</t>
  </si>
  <si>
    <t>952253186</t>
  </si>
  <si>
    <t>055410000100r</t>
  </si>
  <si>
    <t>Drevená štiepka oranžová</t>
  </si>
  <si>
    <t>l</t>
  </si>
  <si>
    <t>-1920232931</t>
  </si>
  <si>
    <t>Stavebné úpravy spevnenej plochy pred MKP Žilina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</si>
</sst>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%"/>
    <numFmt numFmtId="165" formatCode="dd\.mm\.yyyy"/>
    <numFmt numFmtId="166" formatCode="#,##0.00000"/>
    <numFmt numFmtId="167" formatCode="#,##0.000"/>
  </numFmts>
  <fonts count="76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sz val="8"/>
      <color rgb="FF96969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800000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 horizontal="left" vertical="center"/>
      <protection/>
    </xf>
    <xf numFmtId="0" fontId="64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164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7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34" borderId="26" xfId="0" applyFont="1" applyFill="1" applyBorder="1" applyAlignment="1">
      <alignment vertical="center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righ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6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73" fillId="0" borderId="16" xfId="0" applyNumberFormat="1" applyFont="1" applyBorder="1" applyAlignment="1">
      <alignment/>
    </xf>
    <xf numFmtId="166" fontId="73" fillId="0" borderId="17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61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61" fillId="0" borderId="14" xfId="0" applyFont="1" applyBorder="1" applyAlignment="1">
      <alignment/>
    </xf>
    <xf numFmtId="0" fontId="61" fillId="0" borderId="18" xfId="0" applyFont="1" applyBorder="1" applyAlignment="1">
      <alignment/>
    </xf>
    <xf numFmtId="166" fontId="61" fillId="0" borderId="0" xfId="0" applyNumberFormat="1" applyFont="1" applyBorder="1" applyAlignment="1">
      <alignment/>
    </xf>
    <xf numFmtId="166" fontId="61" fillId="0" borderId="19" xfId="0" applyNumberFormat="1" applyFont="1" applyBorder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4" fontId="61" fillId="0" borderId="0" xfId="0" applyNumberFormat="1" applyFont="1" applyAlignment="1">
      <alignment vertical="center"/>
    </xf>
    <xf numFmtId="0" fontId="60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68" fillId="0" borderId="31" xfId="0" applyFont="1" applyBorder="1" applyAlignment="1">
      <alignment horizontal="left" vertical="center"/>
    </xf>
    <xf numFmtId="166" fontId="68" fillId="0" borderId="0" xfId="0" applyNumberFormat="1" applyFont="1" applyBorder="1" applyAlignment="1">
      <alignment vertical="center"/>
    </xf>
    <xf numFmtId="166" fontId="68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74" fillId="0" borderId="31" xfId="0" applyFont="1" applyBorder="1" applyAlignment="1" applyProtection="1">
      <alignment horizontal="center" vertical="center"/>
      <protection locked="0"/>
    </xf>
    <xf numFmtId="49" fontId="74" fillId="0" borderId="31" xfId="0" applyNumberFormat="1" applyFont="1" applyBorder="1" applyAlignment="1" applyProtection="1">
      <alignment horizontal="left" vertical="center" wrapText="1"/>
      <protection locked="0"/>
    </xf>
    <xf numFmtId="0" fontId="74" fillId="0" borderId="31" xfId="0" applyFont="1" applyBorder="1" applyAlignment="1" applyProtection="1">
      <alignment horizontal="center" vertical="center" wrapText="1"/>
      <protection locked="0"/>
    </xf>
    <xf numFmtId="167" fontId="74" fillId="0" borderId="3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167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68" fillId="0" borderId="31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166" fontId="68" fillId="0" borderId="0" xfId="0" applyNumberFormat="1" applyFont="1" applyFill="1" applyBorder="1" applyAlignment="1">
      <alignment vertical="center"/>
    </xf>
    <xf numFmtId="166" fontId="68" fillId="0" borderId="19" xfId="0" applyNumberFormat="1" applyFont="1" applyFill="1" applyBorder="1" applyAlignment="1">
      <alignment vertical="center"/>
    </xf>
    <xf numFmtId="0" fontId="74" fillId="0" borderId="31" xfId="0" applyFont="1" applyFill="1" applyBorder="1" applyAlignment="1" applyProtection="1">
      <alignment horizontal="center" vertical="center"/>
      <protection locked="0"/>
    </xf>
    <xf numFmtId="49" fontId="7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31" xfId="0" applyFont="1" applyFill="1" applyBorder="1" applyAlignment="1" applyProtection="1">
      <alignment horizontal="center" vertical="center" wrapText="1"/>
      <protection locked="0"/>
    </xf>
    <xf numFmtId="167" fontId="74" fillId="0" borderId="31" xfId="0" applyNumberFormat="1" applyFont="1" applyFill="1" applyBorder="1" applyAlignment="1" applyProtection="1">
      <alignment vertical="center"/>
      <protection locked="0"/>
    </xf>
    <xf numFmtId="0" fontId="62" fillId="0" borderId="0" xfId="0" applyFont="1" applyFill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167" fontId="62" fillId="0" borderId="0" xfId="0" applyNumberFormat="1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33" borderId="0" xfId="36" applyFont="1" applyFill="1" applyAlignment="1" applyProtection="1">
      <alignment horizontal="center" vertical="center"/>
      <protection/>
    </xf>
    <xf numFmtId="0" fontId="65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71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vertical="center"/>
    </xf>
    <xf numFmtId="4" fontId="59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 vertical="center"/>
    </xf>
    <xf numFmtId="4" fontId="60" fillId="0" borderId="21" xfId="0" applyNumberFormat="1" applyFont="1" applyBorder="1" applyAlignment="1">
      <alignment/>
    </xf>
    <xf numFmtId="4" fontId="60" fillId="0" borderId="21" xfId="0" applyNumberFormat="1" applyFont="1" applyBorder="1" applyAlignment="1">
      <alignment vertical="center"/>
    </xf>
    <xf numFmtId="0" fontId="74" fillId="0" borderId="31" xfId="0" applyFont="1" applyFill="1" applyBorder="1" applyAlignment="1" applyProtection="1">
      <alignment horizontal="left" vertical="center" wrapText="1"/>
      <protection locked="0"/>
    </xf>
    <xf numFmtId="4" fontId="74" fillId="0" borderId="31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62" fillId="0" borderId="16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74" fillId="0" borderId="31" xfId="0" applyFont="1" applyBorder="1" applyAlignment="1" applyProtection="1">
      <alignment horizontal="left" vertical="center" wrapText="1"/>
      <protection locked="0"/>
    </xf>
    <xf numFmtId="4" fontId="74" fillId="0" borderId="31" xfId="0" applyNumberFormat="1" applyFont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 locked="0"/>
    </xf>
    <xf numFmtId="4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4" fontId="71" fillId="3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4" fontId="4" fillId="34" borderId="26" xfId="0" applyNumberFormat="1" applyFont="1" applyFill="1" applyBorder="1" applyAlignment="1">
      <alignment vertical="center"/>
    </xf>
    <xf numFmtId="4" fontId="4" fillId="34" borderId="3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1"/>
  <sheetViews>
    <sheetView showGridLines="0" tabSelected="1" zoomScalePageLayoutView="0" workbookViewId="0" topLeftCell="A1">
      <pane ySplit="1" topLeftCell="A3" activePane="bottomLeft" state="frozen"/>
      <selection pane="topLeft" activeCell="A1" sqref="A1"/>
      <selection pane="bottomLeft" activeCell="S146" sqref="S1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53"/>
      <c r="B1" s="7"/>
      <c r="C1" s="7"/>
      <c r="D1" s="8" t="s">
        <v>0</v>
      </c>
      <c r="E1" s="7"/>
      <c r="F1" s="9" t="s">
        <v>45</v>
      </c>
      <c r="G1" s="9"/>
      <c r="H1" s="127" t="s">
        <v>46</v>
      </c>
      <c r="I1" s="127"/>
      <c r="J1" s="127"/>
      <c r="K1" s="127"/>
      <c r="L1" s="9" t="s">
        <v>47</v>
      </c>
      <c r="M1" s="7"/>
      <c r="N1" s="7"/>
      <c r="O1" s="8" t="s">
        <v>48</v>
      </c>
      <c r="P1" s="7"/>
      <c r="Q1" s="7"/>
      <c r="R1" s="7"/>
      <c r="S1" s="9" t="s">
        <v>49</v>
      </c>
      <c r="T1" s="9"/>
      <c r="U1" s="53"/>
      <c r="V1" s="53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3:46" ht="36.75" customHeight="1">
      <c r="C2" s="170" t="s">
        <v>3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128" t="s">
        <v>4</v>
      </c>
      <c r="T2" s="129"/>
      <c r="U2" s="129"/>
      <c r="V2" s="129"/>
      <c r="W2" s="129"/>
      <c r="X2" s="129"/>
      <c r="Y2" s="129"/>
      <c r="Z2" s="129"/>
      <c r="AA2" s="129"/>
      <c r="AB2" s="129"/>
      <c r="AC2" s="129"/>
      <c r="AT2" s="12" t="s">
        <v>43</v>
      </c>
    </row>
    <row r="3" spans="2:46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41</v>
      </c>
    </row>
    <row r="4" spans="2:46" ht="36.75" customHeight="1">
      <c r="B4" s="16"/>
      <c r="C4" s="153" t="s">
        <v>50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7"/>
      <c r="T4" s="11" t="s">
        <v>6</v>
      </c>
      <c r="AT4" s="12" t="s">
        <v>2</v>
      </c>
    </row>
    <row r="5" spans="2:18" ht="6.75" customHeight="1">
      <c r="B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7"/>
    </row>
    <row r="6" spans="2:18" ht="24.75" customHeight="1">
      <c r="B6" s="16"/>
      <c r="C6" s="18"/>
      <c r="D6" s="21" t="s">
        <v>7</v>
      </c>
      <c r="E6" s="18"/>
      <c r="F6" s="172" t="e">
        <f>#REF!</f>
        <v>#REF!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8"/>
      <c r="R6" s="17"/>
    </row>
    <row r="7" spans="2:18" s="1" customFormat="1" ht="32.25" customHeight="1">
      <c r="B7" s="23"/>
      <c r="C7" s="24"/>
      <c r="D7" s="20" t="s">
        <v>51</v>
      </c>
      <c r="E7" s="24"/>
      <c r="F7" s="174" t="s">
        <v>110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24"/>
      <c r="R7" s="25"/>
    </row>
    <row r="8" spans="2:18" s="1" customFormat="1" ht="14.25" customHeight="1">
      <c r="B8" s="23"/>
      <c r="C8" s="24"/>
      <c r="D8" s="21" t="s">
        <v>8</v>
      </c>
      <c r="E8" s="24"/>
      <c r="F8" s="19" t="s">
        <v>1</v>
      </c>
      <c r="G8" s="24"/>
      <c r="H8" s="24"/>
      <c r="I8" s="24"/>
      <c r="J8" s="24"/>
      <c r="K8" s="24"/>
      <c r="L8" s="24"/>
      <c r="M8" s="21" t="s">
        <v>9</v>
      </c>
      <c r="N8" s="24"/>
      <c r="O8" s="19" t="s">
        <v>1</v>
      </c>
      <c r="P8" s="24"/>
      <c r="Q8" s="24"/>
      <c r="R8" s="25"/>
    </row>
    <row r="9" spans="2:18" s="1" customFormat="1" ht="14.25" customHeight="1">
      <c r="B9" s="23"/>
      <c r="C9" s="24"/>
      <c r="D9" s="21" t="s">
        <v>10</v>
      </c>
      <c r="E9" s="24"/>
      <c r="F9" s="19" t="s">
        <v>11</v>
      </c>
      <c r="G9" s="24"/>
      <c r="H9" s="24"/>
      <c r="I9" s="24"/>
      <c r="J9" s="24"/>
      <c r="K9" s="24"/>
      <c r="L9" s="24"/>
      <c r="M9" s="21" t="s">
        <v>12</v>
      </c>
      <c r="N9" s="24"/>
      <c r="O9" s="158" t="e">
        <f>#REF!</f>
        <v>#REF!</v>
      </c>
      <c r="P9" s="158"/>
      <c r="Q9" s="24"/>
      <c r="R9" s="25"/>
    </row>
    <row r="10" spans="2:18" s="1" customFormat="1" ht="10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1" customFormat="1" ht="14.25" customHeight="1">
      <c r="B11" s="23"/>
      <c r="C11" s="24"/>
      <c r="D11" s="21" t="s">
        <v>13</v>
      </c>
      <c r="E11" s="24"/>
      <c r="F11" s="24"/>
      <c r="G11" s="24"/>
      <c r="H11" s="24"/>
      <c r="I11" s="24"/>
      <c r="J11" s="24"/>
      <c r="K11" s="24"/>
      <c r="L11" s="24"/>
      <c r="M11" s="21" t="s">
        <v>14</v>
      </c>
      <c r="N11" s="24"/>
      <c r="O11" s="142" t="s">
        <v>1</v>
      </c>
      <c r="P11" s="142"/>
      <c r="Q11" s="24"/>
      <c r="R11" s="25"/>
    </row>
    <row r="12" spans="2:18" s="1" customFormat="1" ht="18" customHeight="1">
      <c r="B12" s="23"/>
      <c r="C12" s="24"/>
      <c r="D12" s="24"/>
      <c r="E12" s="19" t="s">
        <v>11</v>
      </c>
      <c r="F12" s="24"/>
      <c r="G12" s="24"/>
      <c r="H12" s="24"/>
      <c r="I12" s="24"/>
      <c r="J12" s="24"/>
      <c r="K12" s="24"/>
      <c r="L12" s="24"/>
      <c r="M12" s="21" t="s">
        <v>15</v>
      </c>
      <c r="N12" s="24"/>
      <c r="O12" s="142" t="s">
        <v>1</v>
      </c>
      <c r="P12" s="142"/>
      <c r="Q12" s="24"/>
      <c r="R12" s="25"/>
    </row>
    <row r="13" spans="2:18" s="1" customFormat="1" ht="6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1" customFormat="1" ht="14.25" customHeight="1">
      <c r="B14" s="23"/>
      <c r="C14" s="24"/>
      <c r="D14" s="21" t="s">
        <v>16</v>
      </c>
      <c r="E14" s="24"/>
      <c r="F14" s="24"/>
      <c r="G14" s="24"/>
      <c r="H14" s="24"/>
      <c r="I14" s="24"/>
      <c r="J14" s="24"/>
      <c r="K14" s="24"/>
      <c r="L14" s="24"/>
      <c r="M14" s="21" t="s">
        <v>14</v>
      </c>
      <c r="N14" s="24"/>
      <c r="O14" s="142" t="e">
        <f>IF(#REF!="","",#REF!)</f>
        <v>#REF!</v>
      </c>
      <c r="P14" s="142"/>
      <c r="Q14" s="24"/>
      <c r="R14" s="25"/>
    </row>
    <row r="15" spans="2:18" s="1" customFormat="1" ht="18" customHeight="1">
      <c r="B15" s="23"/>
      <c r="C15" s="24"/>
      <c r="D15" s="24"/>
      <c r="E15" s="19" t="e">
        <f>IF(#REF!="","",#REF!)</f>
        <v>#REF!</v>
      </c>
      <c r="F15" s="24"/>
      <c r="G15" s="24"/>
      <c r="H15" s="24"/>
      <c r="I15" s="24"/>
      <c r="J15" s="24"/>
      <c r="K15" s="24"/>
      <c r="L15" s="24"/>
      <c r="M15" s="21" t="s">
        <v>15</v>
      </c>
      <c r="N15" s="24"/>
      <c r="O15" s="142" t="e">
        <f>IF(#REF!="","",#REF!)</f>
        <v>#REF!</v>
      </c>
      <c r="P15" s="142"/>
      <c r="Q15" s="24"/>
      <c r="R15" s="25"/>
    </row>
    <row r="16" spans="2:18" s="1" customFormat="1" ht="6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1" customFormat="1" ht="14.25" customHeight="1">
      <c r="B17" s="23"/>
      <c r="C17" s="24"/>
      <c r="D17" s="21" t="s">
        <v>17</v>
      </c>
      <c r="E17" s="24"/>
      <c r="F17" s="24"/>
      <c r="G17" s="24"/>
      <c r="H17" s="24"/>
      <c r="I17" s="24"/>
      <c r="J17" s="24"/>
      <c r="K17" s="24"/>
      <c r="L17" s="24"/>
      <c r="M17" s="21" t="s">
        <v>14</v>
      </c>
      <c r="N17" s="24"/>
      <c r="O17" s="142" t="s">
        <v>1</v>
      </c>
      <c r="P17" s="142"/>
      <c r="Q17" s="24"/>
      <c r="R17" s="25"/>
    </row>
    <row r="18" spans="2:18" s="1" customFormat="1" ht="18" customHeight="1">
      <c r="B18" s="23"/>
      <c r="C18" s="24"/>
      <c r="D18" s="24"/>
      <c r="E18" s="19" t="s">
        <v>18</v>
      </c>
      <c r="F18" s="24"/>
      <c r="G18" s="24"/>
      <c r="H18" s="24"/>
      <c r="I18" s="24"/>
      <c r="J18" s="24"/>
      <c r="K18" s="24"/>
      <c r="L18" s="24"/>
      <c r="M18" s="21" t="s">
        <v>15</v>
      </c>
      <c r="N18" s="24"/>
      <c r="O18" s="142" t="s">
        <v>1</v>
      </c>
      <c r="P18" s="142"/>
      <c r="Q18" s="24"/>
      <c r="R18" s="25"/>
    </row>
    <row r="19" spans="2:18" s="1" customFormat="1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1" customFormat="1" ht="14.25" customHeight="1">
      <c r="B20" s="23"/>
      <c r="C20" s="24"/>
      <c r="D20" s="21" t="s">
        <v>20</v>
      </c>
      <c r="E20" s="24"/>
      <c r="F20" s="24"/>
      <c r="G20" s="24"/>
      <c r="H20" s="24"/>
      <c r="I20" s="24"/>
      <c r="J20" s="24"/>
      <c r="K20" s="24"/>
      <c r="L20" s="24"/>
      <c r="M20" s="21" t="s">
        <v>14</v>
      </c>
      <c r="N20" s="24"/>
      <c r="O20" s="142" t="s">
        <v>1</v>
      </c>
      <c r="P20" s="142"/>
      <c r="Q20" s="24"/>
      <c r="R20" s="25"/>
    </row>
    <row r="21" spans="2:18" s="1" customFormat="1" ht="18" customHeight="1">
      <c r="B21" s="23"/>
      <c r="C21" s="24"/>
      <c r="D21" s="24"/>
      <c r="E21" s="19" t="s">
        <v>18</v>
      </c>
      <c r="F21" s="24"/>
      <c r="G21" s="24"/>
      <c r="H21" s="24"/>
      <c r="I21" s="24"/>
      <c r="J21" s="24"/>
      <c r="K21" s="24"/>
      <c r="L21" s="24"/>
      <c r="M21" s="21" t="s">
        <v>15</v>
      </c>
      <c r="N21" s="24"/>
      <c r="O21" s="142" t="s">
        <v>1</v>
      </c>
      <c r="P21" s="142"/>
      <c r="Q21" s="24"/>
      <c r="R21" s="25"/>
    </row>
    <row r="22" spans="2:18" s="1" customFormat="1" ht="6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1" customFormat="1" ht="14.25" customHeight="1">
      <c r="B23" s="23"/>
      <c r="C23" s="24"/>
      <c r="D23" s="21" t="s">
        <v>21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" customFormat="1" ht="16.5" customHeight="1">
      <c r="B24" s="23"/>
      <c r="C24" s="24"/>
      <c r="D24" s="24"/>
      <c r="E24" s="167" t="s">
        <v>1</v>
      </c>
      <c r="F24" s="167"/>
      <c r="G24" s="167"/>
      <c r="H24" s="167"/>
      <c r="I24" s="167"/>
      <c r="J24" s="167"/>
      <c r="K24" s="167"/>
      <c r="L24" s="167"/>
      <c r="M24" s="24"/>
      <c r="N24" s="24"/>
      <c r="O24" s="24"/>
      <c r="P24" s="24"/>
      <c r="Q24" s="24"/>
      <c r="R24" s="25"/>
    </row>
    <row r="25" spans="2:18" s="1" customFormat="1" ht="6.7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1" customFormat="1" ht="6.75" customHeight="1">
      <c r="B26" s="23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4"/>
      <c r="R26" s="25"/>
    </row>
    <row r="27" spans="2:18" s="1" customFormat="1" ht="14.25" customHeight="1">
      <c r="B27" s="23"/>
      <c r="C27" s="24"/>
      <c r="D27" s="54" t="s">
        <v>52</v>
      </c>
      <c r="E27" s="24"/>
      <c r="F27" s="24"/>
      <c r="G27" s="24"/>
      <c r="H27" s="24"/>
      <c r="I27" s="24"/>
      <c r="J27" s="24"/>
      <c r="K27" s="24"/>
      <c r="L27" s="24"/>
      <c r="M27" s="168">
        <f>N88</f>
        <v>0</v>
      </c>
      <c r="N27" s="168"/>
      <c r="O27" s="168"/>
      <c r="P27" s="168"/>
      <c r="Q27" s="24"/>
      <c r="R27" s="25"/>
    </row>
    <row r="28" spans="2:18" s="1" customFormat="1" ht="14.25" customHeight="1">
      <c r="B28" s="23"/>
      <c r="C28" s="24"/>
      <c r="D28" s="22" t="s">
        <v>53</v>
      </c>
      <c r="E28" s="24"/>
      <c r="F28" s="24"/>
      <c r="G28" s="24"/>
      <c r="H28" s="24"/>
      <c r="I28" s="24"/>
      <c r="J28" s="24"/>
      <c r="K28" s="24"/>
      <c r="L28" s="24"/>
      <c r="M28" s="168">
        <f>N93</f>
        <v>0</v>
      </c>
      <c r="N28" s="168"/>
      <c r="O28" s="168"/>
      <c r="P28" s="168"/>
      <c r="Q28" s="24"/>
      <c r="R28" s="25"/>
    </row>
    <row r="29" spans="2:18" s="1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1" customFormat="1" ht="24.75" customHeight="1">
      <c r="B30" s="23"/>
      <c r="C30" s="24"/>
      <c r="D30" s="55" t="s">
        <v>22</v>
      </c>
      <c r="E30" s="24"/>
      <c r="F30" s="24"/>
      <c r="G30" s="24"/>
      <c r="H30" s="24"/>
      <c r="I30" s="24"/>
      <c r="J30" s="24"/>
      <c r="K30" s="24"/>
      <c r="L30" s="24"/>
      <c r="M30" s="169">
        <f>ROUND(M27+M28,2)</f>
        <v>0</v>
      </c>
      <c r="N30" s="154"/>
      <c r="O30" s="154"/>
      <c r="P30" s="154"/>
      <c r="Q30" s="24"/>
      <c r="R30" s="25"/>
    </row>
    <row r="31" spans="2:18" s="1" customFormat="1" ht="6.75" customHeight="1">
      <c r="B31" s="23"/>
      <c r="C31" s="24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4"/>
      <c r="R31" s="25"/>
    </row>
    <row r="32" spans="2:18" s="1" customFormat="1" ht="14.25" customHeight="1">
      <c r="B32" s="23"/>
      <c r="C32" s="24"/>
      <c r="D32" s="26" t="s">
        <v>23</v>
      </c>
      <c r="E32" s="26" t="s">
        <v>24</v>
      </c>
      <c r="F32" s="27">
        <v>0.2</v>
      </c>
      <c r="G32" s="56" t="s">
        <v>25</v>
      </c>
      <c r="H32" s="164">
        <f>ROUND((SUM(BE93:BE94)+SUM(BE112:BE140)),2)</f>
        <v>0</v>
      </c>
      <c r="I32" s="154"/>
      <c r="J32" s="154"/>
      <c r="K32" s="24"/>
      <c r="L32" s="24"/>
      <c r="M32" s="164">
        <f>ROUND(ROUND((SUM(BE93:BE94)+SUM(BE112:BE140)),2)*F32,2)</f>
        <v>0</v>
      </c>
      <c r="N32" s="154"/>
      <c r="O32" s="154"/>
      <c r="P32" s="154"/>
      <c r="Q32" s="24"/>
      <c r="R32" s="25"/>
    </row>
    <row r="33" spans="2:18" s="1" customFormat="1" ht="14.25" customHeight="1">
      <c r="B33" s="23"/>
      <c r="C33" s="24"/>
      <c r="D33" s="24"/>
      <c r="E33" s="26" t="s">
        <v>26</v>
      </c>
      <c r="F33" s="27">
        <v>0.2</v>
      </c>
      <c r="G33" s="56" t="s">
        <v>25</v>
      </c>
      <c r="H33" s="164">
        <f>ROUND((SUM(BF93:BF94)+SUM(BF112:BF140)),2)</f>
        <v>0</v>
      </c>
      <c r="I33" s="154"/>
      <c r="J33" s="154"/>
      <c r="K33" s="24"/>
      <c r="L33" s="24"/>
      <c r="M33" s="164">
        <f>ROUND(ROUND((SUM(BF93:BF94)+SUM(BF112:BF140)),2)*F33,2)</f>
        <v>0</v>
      </c>
      <c r="N33" s="154"/>
      <c r="O33" s="154"/>
      <c r="P33" s="154"/>
      <c r="Q33" s="24"/>
      <c r="R33" s="25"/>
    </row>
    <row r="34" spans="2:18" s="1" customFormat="1" ht="14.25" customHeight="1" hidden="1">
      <c r="B34" s="23"/>
      <c r="C34" s="24"/>
      <c r="D34" s="24"/>
      <c r="E34" s="26" t="s">
        <v>27</v>
      </c>
      <c r="F34" s="27">
        <v>0.2</v>
      </c>
      <c r="G34" s="56" t="s">
        <v>25</v>
      </c>
      <c r="H34" s="164">
        <f>ROUND((SUM(BG93:BG94)+SUM(BG112:BG140)),2)</f>
        <v>0</v>
      </c>
      <c r="I34" s="154"/>
      <c r="J34" s="154"/>
      <c r="K34" s="24"/>
      <c r="L34" s="24"/>
      <c r="M34" s="164">
        <v>0</v>
      </c>
      <c r="N34" s="154"/>
      <c r="O34" s="154"/>
      <c r="P34" s="154"/>
      <c r="Q34" s="24"/>
      <c r="R34" s="25"/>
    </row>
    <row r="35" spans="2:18" s="1" customFormat="1" ht="14.25" customHeight="1" hidden="1">
      <c r="B35" s="23"/>
      <c r="C35" s="24"/>
      <c r="D35" s="24"/>
      <c r="E35" s="26" t="s">
        <v>28</v>
      </c>
      <c r="F35" s="27">
        <v>0.2</v>
      </c>
      <c r="G35" s="56" t="s">
        <v>25</v>
      </c>
      <c r="H35" s="164">
        <f>ROUND((SUM(BH93:BH94)+SUM(BH112:BH140)),2)</f>
        <v>0</v>
      </c>
      <c r="I35" s="154"/>
      <c r="J35" s="154"/>
      <c r="K35" s="24"/>
      <c r="L35" s="24"/>
      <c r="M35" s="164">
        <v>0</v>
      </c>
      <c r="N35" s="154"/>
      <c r="O35" s="154"/>
      <c r="P35" s="154"/>
      <c r="Q35" s="24"/>
      <c r="R35" s="25"/>
    </row>
    <row r="36" spans="2:18" s="1" customFormat="1" ht="14.25" customHeight="1" hidden="1">
      <c r="B36" s="23"/>
      <c r="C36" s="24"/>
      <c r="D36" s="24"/>
      <c r="E36" s="26" t="s">
        <v>29</v>
      </c>
      <c r="F36" s="27">
        <v>0</v>
      </c>
      <c r="G36" s="56" t="s">
        <v>25</v>
      </c>
      <c r="H36" s="164">
        <f>ROUND((SUM(BI93:BI94)+SUM(BI112:BI140)),2)</f>
        <v>0</v>
      </c>
      <c r="I36" s="154"/>
      <c r="J36" s="154"/>
      <c r="K36" s="24"/>
      <c r="L36" s="24"/>
      <c r="M36" s="164">
        <v>0</v>
      </c>
      <c r="N36" s="154"/>
      <c r="O36" s="154"/>
      <c r="P36" s="154"/>
      <c r="Q36" s="24"/>
      <c r="R36" s="25"/>
    </row>
    <row r="37" spans="2:18" s="1" customFormat="1" ht="6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1" customFormat="1" ht="24.75" customHeight="1">
      <c r="B38" s="23"/>
      <c r="C38" s="52"/>
      <c r="D38" s="57" t="s">
        <v>30</v>
      </c>
      <c r="E38" s="45"/>
      <c r="F38" s="45"/>
      <c r="G38" s="58" t="s">
        <v>31</v>
      </c>
      <c r="H38" s="59" t="s">
        <v>32</v>
      </c>
      <c r="I38" s="45"/>
      <c r="J38" s="45"/>
      <c r="K38" s="45"/>
      <c r="L38" s="165">
        <f>SUM(M30:M36)</f>
        <v>0</v>
      </c>
      <c r="M38" s="165"/>
      <c r="N38" s="165"/>
      <c r="O38" s="165"/>
      <c r="P38" s="166"/>
      <c r="Q38" s="52"/>
      <c r="R38" s="25"/>
    </row>
    <row r="39" spans="2:18" s="1" customFormat="1" ht="14.2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1" customFormat="1" ht="14.2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3.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7"/>
    </row>
    <row r="42" spans="2:18" ht="13.5">
      <c r="B42" s="1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7"/>
    </row>
    <row r="43" spans="2:18" ht="13.5"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7"/>
    </row>
    <row r="44" spans="2:18" ht="13.5"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</row>
    <row r="45" spans="2:18" ht="13.5">
      <c r="B45" s="1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</row>
    <row r="46" spans="2:18" ht="13.5">
      <c r="B46" s="1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</row>
    <row r="47" spans="2:18" ht="13.5">
      <c r="B47" s="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</row>
    <row r="48" spans="2:18" ht="13.5">
      <c r="B48" s="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</row>
    <row r="49" spans="2:18" ht="13.5"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7"/>
    </row>
    <row r="50" spans="2:18" s="1" customFormat="1" ht="15">
      <c r="B50" s="23"/>
      <c r="C50" s="24"/>
      <c r="D50" s="29" t="s">
        <v>33</v>
      </c>
      <c r="E50" s="30"/>
      <c r="F50" s="30"/>
      <c r="G50" s="30"/>
      <c r="H50" s="31"/>
      <c r="I50" s="24"/>
      <c r="J50" s="29" t="s">
        <v>34</v>
      </c>
      <c r="K50" s="30"/>
      <c r="L50" s="30"/>
      <c r="M50" s="30"/>
      <c r="N50" s="30"/>
      <c r="O50" s="30"/>
      <c r="P50" s="31"/>
      <c r="Q50" s="24"/>
      <c r="R50" s="25"/>
    </row>
    <row r="51" spans="2:18" ht="13.5">
      <c r="B51" s="16"/>
      <c r="C51" s="18"/>
      <c r="D51" s="32"/>
      <c r="E51" s="18"/>
      <c r="F51" s="18"/>
      <c r="G51" s="18"/>
      <c r="H51" s="33"/>
      <c r="I51" s="18"/>
      <c r="J51" s="32"/>
      <c r="K51" s="18"/>
      <c r="L51" s="18"/>
      <c r="M51" s="18"/>
      <c r="N51" s="18"/>
      <c r="O51" s="18"/>
      <c r="P51" s="33"/>
      <c r="Q51" s="18"/>
      <c r="R51" s="17"/>
    </row>
    <row r="52" spans="2:18" ht="13.5">
      <c r="B52" s="16"/>
      <c r="C52" s="18"/>
      <c r="D52" s="32"/>
      <c r="E52" s="18"/>
      <c r="F52" s="18"/>
      <c r="G52" s="18"/>
      <c r="H52" s="33"/>
      <c r="I52" s="18"/>
      <c r="J52" s="32"/>
      <c r="K52" s="18"/>
      <c r="L52" s="18"/>
      <c r="M52" s="18"/>
      <c r="N52" s="18"/>
      <c r="O52" s="18"/>
      <c r="P52" s="33"/>
      <c r="Q52" s="18"/>
      <c r="R52" s="17"/>
    </row>
    <row r="53" spans="2:18" ht="13.5">
      <c r="B53" s="16"/>
      <c r="C53" s="18"/>
      <c r="D53" s="32"/>
      <c r="E53" s="18"/>
      <c r="F53" s="18"/>
      <c r="G53" s="18"/>
      <c r="H53" s="33"/>
      <c r="I53" s="18"/>
      <c r="J53" s="32"/>
      <c r="K53" s="18"/>
      <c r="L53" s="18"/>
      <c r="M53" s="18"/>
      <c r="N53" s="18"/>
      <c r="O53" s="18"/>
      <c r="P53" s="33"/>
      <c r="Q53" s="18"/>
      <c r="R53" s="17"/>
    </row>
    <row r="54" spans="2:18" ht="13.5">
      <c r="B54" s="16"/>
      <c r="C54" s="18"/>
      <c r="D54" s="32"/>
      <c r="E54" s="18"/>
      <c r="F54" s="18"/>
      <c r="G54" s="18"/>
      <c r="H54" s="33"/>
      <c r="I54" s="18"/>
      <c r="J54" s="32"/>
      <c r="K54" s="18"/>
      <c r="L54" s="18"/>
      <c r="M54" s="18"/>
      <c r="N54" s="18"/>
      <c r="O54" s="18"/>
      <c r="P54" s="33"/>
      <c r="Q54" s="18"/>
      <c r="R54" s="17"/>
    </row>
    <row r="55" spans="2:18" ht="13.5">
      <c r="B55" s="16"/>
      <c r="C55" s="18"/>
      <c r="D55" s="32"/>
      <c r="E55" s="18"/>
      <c r="F55" s="18"/>
      <c r="G55" s="18"/>
      <c r="H55" s="33"/>
      <c r="I55" s="18"/>
      <c r="J55" s="32"/>
      <c r="K55" s="18"/>
      <c r="L55" s="18"/>
      <c r="M55" s="18"/>
      <c r="N55" s="18"/>
      <c r="O55" s="18"/>
      <c r="P55" s="33"/>
      <c r="Q55" s="18"/>
      <c r="R55" s="17"/>
    </row>
    <row r="56" spans="2:18" ht="13.5">
      <c r="B56" s="16"/>
      <c r="C56" s="18"/>
      <c r="D56" s="32"/>
      <c r="E56" s="18"/>
      <c r="F56" s="18"/>
      <c r="G56" s="18"/>
      <c r="H56" s="33"/>
      <c r="I56" s="18"/>
      <c r="J56" s="32"/>
      <c r="K56" s="18"/>
      <c r="L56" s="18"/>
      <c r="M56" s="18"/>
      <c r="N56" s="18"/>
      <c r="O56" s="18"/>
      <c r="P56" s="33"/>
      <c r="Q56" s="18"/>
      <c r="R56" s="17"/>
    </row>
    <row r="57" spans="2:18" ht="13.5">
      <c r="B57" s="16"/>
      <c r="C57" s="18"/>
      <c r="D57" s="32"/>
      <c r="E57" s="18"/>
      <c r="F57" s="18"/>
      <c r="G57" s="18"/>
      <c r="H57" s="33"/>
      <c r="I57" s="18"/>
      <c r="J57" s="32"/>
      <c r="K57" s="18"/>
      <c r="L57" s="18"/>
      <c r="M57" s="18"/>
      <c r="N57" s="18"/>
      <c r="O57" s="18"/>
      <c r="P57" s="33"/>
      <c r="Q57" s="18"/>
      <c r="R57" s="17"/>
    </row>
    <row r="58" spans="2:18" ht="13.5">
      <c r="B58" s="16"/>
      <c r="C58" s="18"/>
      <c r="D58" s="32"/>
      <c r="E58" s="18"/>
      <c r="F58" s="18"/>
      <c r="G58" s="18"/>
      <c r="H58" s="33"/>
      <c r="I58" s="18"/>
      <c r="J58" s="32"/>
      <c r="K58" s="18"/>
      <c r="L58" s="18"/>
      <c r="M58" s="18"/>
      <c r="N58" s="18"/>
      <c r="O58" s="18"/>
      <c r="P58" s="33"/>
      <c r="Q58" s="18"/>
      <c r="R58" s="17"/>
    </row>
    <row r="59" spans="2:18" s="1" customFormat="1" ht="15">
      <c r="B59" s="23"/>
      <c r="C59" s="24"/>
      <c r="D59" s="34" t="s">
        <v>35</v>
      </c>
      <c r="E59" s="35"/>
      <c r="F59" s="35"/>
      <c r="G59" s="36" t="s">
        <v>36</v>
      </c>
      <c r="H59" s="37"/>
      <c r="I59" s="24"/>
      <c r="J59" s="34" t="s">
        <v>35</v>
      </c>
      <c r="K59" s="35"/>
      <c r="L59" s="35"/>
      <c r="M59" s="35"/>
      <c r="N59" s="36" t="s">
        <v>36</v>
      </c>
      <c r="O59" s="35"/>
      <c r="P59" s="37"/>
      <c r="Q59" s="24"/>
      <c r="R59" s="25"/>
    </row>
    <row r="60" spans="2:18" ht="13.5">
      <c r="B60" s="1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7"/>
    </row>
    <row r="61" spans="2:18" s="1" customFormat="1" ht="15">
      <c r="B61" s="23"/>
      <c r="C61" s="24"/>
      <c r="D61" s="29" t="s">
        <v>37</v>
      </c>
      <c r="E61" s="30"/>
      <c r="F61" s="30"/>
      <c r="G61" s="30"/>
      <c r="H61" s="31"/>
      <c r="I61" s="24"/>
      <c r="J61" s="29" t="s">
        <v>38</v>
      </c>
      <c r="K61" s="30"/>
      <c r="L61" s="30"/>
      <c r="M61" s="30"/>
      <c r="N61" s="30"/>
      <c r="O61" s="30"/>
      <c r="P61" s="31"/>
      <c r="Q61" s="24"/>
      <c r="R61" s="25"/>
    </row>
    <row r="62" spans="2:18" ht="13.5">
      <c r="B62" s="16"/>
      <c r="C62" s="18"/>
      <c r="D62" s="32"/>
      <c r="E62" s="18"/>
      <c r="F62" s="18"/>
      <c r="G62" s="18"/>
      <c r="H62" s="33"/>
      <c r="I62" s="18"/>
      <c r="J62" s="32"/>
      <c r="K62" s="18"/>
      <c r="L62" s="18"/>
      <c r="M62" s="18"/>
      <c r="N62" s="18"/>
      <c r="O62" s="18"/>
      <c r="P62" s="33"/>
      <c r="Q62" s="18"/>
      <c r="R62" s="17"/>
    </row>
    <row r="63" spans="2:18" ht="13.5">
      <c r="B63" s="16"/>
      <c r="C63" s="18"/>
      <c r="D63" s="32"/>
      <c r="E63" s="18"/>
      <c r="F63" s="18"/>
      <c r="G63" s="18"/>
      <c r="H63" s="33"/>
      <c r="I63" s="18"/>
      <c r="J63" s="32"/>
      <c r="K63" s="18"/>
      <c r="L63" s="18"/>
      <c r="M63" s="18"/>
      <c r="N63" s="18"/>
      <c r="O63" s="18"/>
      <c r="P63" s="33"/>
      <c r="Q63" s="18"/>
      <c r="R63" s="17"/>
    </row>
    <row r="64" spans="2:18" ht="13.5">
      <c r="B64" s="16"/>
      <c r="C64" s="18"/>
      <c r="D64" s="32"/>
      <c r="E64" s="18"/>
      <c r="F64" s="18"/>
      <c r="G64" s="18"/>
      <c r="H64" s="33"/>
      <c r="I64" s="18"/>
      <c r="J64" s="32"/>
      <c r="K64" s="18"/>
      <c r="L64" s="18"/>
      <c r="M64" s="18"/>
      <c r="N64" s="18"/>
      <c r="O64" s="18"/>
      <c r="P64" s="33"/>
      <c r="Q64" s="18"/>
      <c r="R64" s="17"/>
    </row>
    <row r="65" spans="2:18" ht="13.5">
      <c r="B65" s="16"/>
      <c r="C65" s="18"/>
      <c r="D65" s="32"/>
      <c r="E65" s="18"/>
      <c r="F65" s="18"/>
      <c r="G65" s="18"/>
      <c r="H65" s="33"/>
      <c r="I65" s="18"/>
      <c r="J65" s="32"/>
      <c r="K65" s="18"/>
      <c r="L65" s="18"/>
      <c r="M65" s="18"/>
      <c r="N65" s="18"/>
      <c r="O65" s="18"/>
      <c r="P65" s="33"/>
      <c r="Q65" s="18"/>
      <c r="R65" s="17"/>
    </row>
    <row r="66" spans="2:18" ht="13.5">
      <c r="B66" s="16"/>
      <c r="C66" s="18"/>
      <c r="D66" s="32"/>
      <c r="E66" s="18"/>
      <c r="F66" s="18"/>
      <c r="G66" s="18"/>
      <c r="H66" s="33"/>
      <c r="I66" s="18"/>
      <c r="J66" s="32"/>
      <c r="K66" s="18"/>
      <c r="L66" s="18"/>
      <c r="M66" s="18"/>
      <c r="N66" s="18"/>
      <c r="O66" s="18"/>
      <c r="P66" s="33"/>
      <c r="Q66" s="18"/>
      <c r="R66" s="17"/>
    </row>
    <row r="67" spans="2:18" ht="13.5">
      <c r="B67" s="16"/>
      <c r="C67" s="18"/>
      <c r="D67" s="32"/>
      <c r="E67" s="18"/>
      <c r="F67" s="18"/>
      <c r="G67" s="18"/>
      <c r="H67" s="33"/>
      <c r="I67" s="18"/>
      <c r="J67" s="32"/>
      <c r="K67" s="18"/>
      <c r="L67" s="18"/>
      <c r="M67" s="18"/>
      <c r="N67" s="18"/>
      <c r="O67" s="18"/>
      <c r="P67" s="33"/>
      <c r="Q67" s="18"/>
      <c r="R67" s="17"/>
    </row>
    <row r="68" spans="2:18" ht="13.5">
      <c r="B68" s="16"/>
      <c r="C68" s="18"/>
      <c r="D68" s="32"/>
      <c r="E68" s="18"/>
      <c r="F68" s="18"/>
      <c r="G68" s="18"/>
      <c r="H68" s="33"/>
      <c r="I68" s="18"/>
      <c r="J68" s="32"/>
      <c r="K68" s="18"/>
      <c r="L68" s="18"/>
      <c r="M68" s="18"/>
      <c r="N68" s="18"/>
      <c r="O68" s="18"/>
      <c r="P68" s="33"/>
      <c r="Q68" s="18"/>
      <c r="R68" s="17"/>
    </row>
    <row r="69" spans="2:18" ht="13.5">
      <c r="B69" s="16"/>
      <c r="C69" s="18"/>
      <c r="D69" s="32"/>
      <c r="E69" s="18"/>
      <c r="F69" s="18"/>
      <c r="G69" s="18"/>
      <c r="H69" s="33"/>
      <c r="I69" s="18"/>
      <c r="J69" s="32"/>
      <c r="K69" s="18"/>
      <c r="L69" s="18"/>
      <c r="M69" s="18"/>
      <c r="N69" s="18"/>
      <c r="O69" s="18"/>
      <c r="P69" s="33"/>
      <c r="Q69" s="18"/>
      <c r="R69" s="17"/>
    </row>
    <row r="70" spans="2:18" s="1" customFormat="1" ht="15">
      <c r="B70" s="23"/>
      <c r="C70" s="24"/>
      <c r="D70" s="34" t="s">
        <v>35</v>
      </c>
      <c r="E70" s="35"/>
      <c r="F70" s="35"/>
      <c r="G70" s="36" t="s">
        <v>36</v>
      </c>
      <c r="H70" s="37"/>
      <c r="I70" s="24"/>
      <c r="J70" s="34" t="s">
        <v>35</v>
      </c>
      <c r="K70" s="35"/>
      <c r="L70" s="35"/>
      <c r="M70" s="35"/>
      <c r="N70" s="36" t="s">
        <v>36</v>
      </c>
      <c r="O70" s="35"/>
      <c r="P70" s="37"/>
      <c r="Q70" s="24"/>
      <c r="R70" s="25"/>
    </row>
    <row r="71" spans="2:18" s="1" customFormat="1" ht="14.25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" customFormat="1" ht="6.7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" customFormat="1" ht="36.75" customHeight="1">
      <c r="B76" s="23"/>
      <c r="C76" s="153" t="s">
        <v>54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25"/>
    </row>
    <row r="77" spans="2:18" s="1" customFormat="1" ht="6.7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2:18" s="1" customFormat="1" ht="30" customHeight="1">
      <c r="B78" s="23"/>
      <c r="C78" s="21" t="s">
        <v>7</v>
      </c>
      <c r="D78" s="24"/>
      <c r="E78" s="104"/>
      <c r="F78" s="126" t="s">
        <v>186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24"/>
      <c r="R78" s="25"/>
    </row>
    <row r="79" spans="2:18" s="1" customFormat="1" ht="36.75" customHeight="1">
      <c r="B79" s="23"/>
      <c r="C79" s="44" t="s">
        <v>51</v>
      </c>
      <c r="D79" s="24"/>
      <c r="E79" s="24"/>
      <c r="F79" s="157" t="str">
        <f>F7</f>
        <v>SO-02 - Sadové úpravy a drobná architektúra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24"/>
      <c r="R79" s="25"/>
    </row>
    <row r="80" spans="2:18" s="1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2:18" s="1" customFormat="1" ht="18" customHeight="1">
      <c r="B81" s="23"/>
      <c r="C81" s="21" t="s">
        <v>10</v>
      </c>
      <c r="D81" s="24"/>
      <c r="E81" s="24"/>
      <c r="F81" s="19" t="str">
        <f>F9</f>
        <v>Žilina</v>
      </c>
      <c r="G81" s="24"/>
      <c r="H81" s="24"/>
      <c r="I81" s="24"/>
      <c r="J81" s="24"/>
      <c r="K81" s="21" t="s">
        <v>12</v>
      </c>
      <c r="L81" s="24"/>
      <c r="M81" s="158"/>
      <c r="N81" s="158"/>
      <c r="O81" s="158"/>
      <c r="P81" s="158"/>
      <c r="Q81" s="24"/>
      <c r="R81" s="25"/>
    </row>
    <row r="82" spans="2:18" s="1" customFormat="1" ht="6.7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2:18" s="1" customFormat="1" ht="15">
      <c r="B83" s="23"/>
      <c r="C83" s="21" t="s">
        <v>13</v>
      </c>
      <c r="D83" s="24"/>
      <c r="E83" s="24"/>
      <c r="F83" s="19" t="str">
        <f>E12</f>
        <v>Žilina</v>
      </c>
      <c r="G83" s="24"/>
      <c r="H83" s="24"/>
      <c r="I83" s="24"/>
      <c r="J83" s="24"/>
      <c r="K83" s="21" t="s">
        <v>17</v>
      </c>
      <c r="L83" s="24"/>
      <c r="M83" s="142" t="str">
        <f>E18</f>
        <v>Bc. Róbert Malec</v>
      </c>
      <c r="N83" s="142"/>
      <c r="O83" s="142"/>
      <c r="P83" s="142"/>
      <c r="Q83" s="142"/>
      <c r="R83" s="25"/>
    </row>
    <row r="84" spans="2:18" s="1" customFormat="1" ht="14.25" customHeight="1">
      <c r="B84" s="23"/>
      <c r="C84" s="21" t="s">
        <v>16</v>
      </c>
      <c r="D84" s="24"/>
      <c r="E84" s="24"/>
      <c r="F84" s="19"/>
      <c r="G84" s="24"/>
      <c r="H84" s="24"/>
      <c r="I84" s="24"/>
      <c r="J84" s="24"/>
      <c r="K84" s="21" t="s">
        <v>20</v>
      </c>
      <c r="L84" s="24"/>
      <c r="M84" s="142" t="str">
        <f>E21</f>
        <v>Bc. Róbert Malec</v>
      </c>
      <c r="N84" s="142"/>
      <c r="O84" s="142"/>
      <c r="P84" s="142"/>
      <c r="Q84" s="142"/>
      <c r="R84" s="25"/>
    </row>
    <row r="85" spans="2:18" s="1" customFormat="1" ht="9.7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2:18" s="1" customFormat="1" ht="29.25" customHeight="1">
      <c r="B86" s="23"/>
      <c r="C86" s="160" t="s">
        <v>55</v>
      </c>
      <c r="D86" s="161"/>
      <c r="E86" s="161"/>
      <c r="F86" s="161"/>
      <c r="G86" s="161"/>
      <c r="H86" s="52"/>
      <c r="I86" s="52"/>
      <c r="J86" s="52"/>
      <c r="K86" s="52"/>
      <c r="L86" s="52"/>
      <c r="M86" s="52"/>
      <c r="N86" s="160" t="s">
        <v>56</v>
      </c>
      <c r="O86" s="161"/>
      <c r="P86" s="161"/>
      <c r="Q86" s="161"/>
      <c r="R86" s="25"/>
    </row>
    <row r="87" spans="2:18" s="1" customFormat="1" ht="9.7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2:47" s="1" customFormat="1" ht="29.25" customHeight="1">
      <c r="B88" s="23"/>
      <c r="C88" s="60" t="s">
        <v>57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62">
        <f>N112</f>
        <v>0</v>
      </c>
      <c r="O88" s="150"/>
      <c r="P88" s="150"/>
      <c r="Q88" s="150"/>
      <c r="R88" s="25"/>
      <c r="AU88" s="12" t="s">
        <v>58</v>
      </c>
    </row>
    <row r="89" spans="2:18" s="2" customFormat="1" ht="24.75" customHeight="1">
      <c r="B89" s="61"/>
      <c r="C89" s="62"/>
      <c r="D89" s="63" t="s">
        <v>59</v>
      </c>
      <c r="E89" s="62"/>
      <c r="F89" s="62"/>
      <c r="G89" s="62"/>
      <c r="H89" s="62"/>
      <c r="I89" s="62"/>
      <c r="J89" s="62"/>
      <c r="K89" s="62"/>
      <c r="L89" s="62"/>
      <c r="M89" s="62"/>
      <c r="N89" s="133">
        <f>N113</f>
        <v>0</v>
      </c>
      <c r="O89" s="163"/>
      <c r="P89" s="163"/>
      <c r="Q89" s="163"/>
      <c r="R89" s="64"/>
    </row>
    <row r="90" spans="2:18" s="3" customFormat="1" ht="19.5" customHeight="1">
      <c r="B90" s="65"/>
      <c r="C90" s="66"/>
      <c r="D90" s="67" t="s">
        <v>60</v>
      </c>
      <c r="E90" s="66"/>
      <c r="F90" s="66"/>
      <c r="G90" s="66"/>
      <c r="H90" s="66"/>
      <c r="I90" s="66"/>
      <c r="J90" s="66"/>
      <c r="K90" s="66"/>
      <c r="L90" s="66"/>
      <c r="M90" s="66"/>
      <c r="N90" s="148">
        <f>N114</f>
        <v>0</v>
      </c>
      <c r="O90" s="149"/>
      <c r="P90" s="149"/>
      <c r="Q90" s="149"/>
      <c r="R90" s="68"/>
    </row>
    <row r="91" spans="2:18" s="3" customFormat="1" ht="19.5" customHeight="1">
      <c r="B91" s="65"/>
      <c r="C91" s="66"/>
      <c r="D91" s="67" t="s">
        <v>61</v>
      </c>
      <c r="E91" s="66"/>
      <c r="F91" s="66"/>
      <c r="G91" s="66"/>
      <c r="H91" s="66"/>
      <c r="I91" s="66"/>
      <c r="J91" s="66"/>
      <c r="K91" s="66"/>
      <c r="L91" s="66"/>
      <c r="M91" s="66"/>
      <c r="N91" s="148" t="e">
        <f>#REF!</f>
        <v>#REF!</v>
      </c>
      <c r="O91" s="149"/>
      <c r="P91" s="149"/>
      <c r="Q91" s="149"/>
      <c r="R91" s="68"/>
    </row>
    <row r="92" spans="2:18" s="1" customFormat="1" ht="21.7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</row>
    <row r="93" spans="2:21" s="1" customFormat="1" ht="29.25" customHeight="1">
      <c r="B93" s="23"/>
      <c r="C93" s="60" t="s">
        <v>62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50">
        <v>0</v>
      </c>
      <c r="O93" s="151"/>
      <c r="P93" s="151"/>
      <c r="Q93" s="151"/>
      <c r="R93" s="25"/>
      <c r="T93" s="69"/>
      <c r="U93" s="70" t="s">
        <v>23</v>
      </c>
    </row>
    <row r="94" spans="2:18" s="1" customFormat="1" ht="18" customHeight="1"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5"/>
    </row>
    <row r="95" spans="2:18" s="1" customFormat="1" ht="29.25" customHeight="1">
      <c r="B95" s="23"/>
      <c r="C95" s="51" t="s">
        <v>44</v>
      </c>
      <c r="D95" s="52"/>
      <c r="E95" s="52"/>
      <c r="F95" s="52"/>
      <c r="G95" s="52"/>
      <c r="H95" s="52"/>
      <c r="I95" s="52"/>
      <c r="J95" s="52"/>
      <c r="K95" s="52"/>
      <c r="L95" s="152">
        <f>ROUND(SUM(N88+N93),2)</f>
        <v>0</v>
      </c>
      <c r="M95" s="152"/>
      <c r="N95" s="152"/>
      <c r="O95" s="152"/>
      <c r="P95" s="152"/>
      <c r="Q95" s="152"/>
      <c r="R95" s="25"/>
    </row>
    <row r="96" spans="2:18" s="1" customFormat="1" ht="6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100" spans="2:18" s="1" customFormat="1" ht="6.7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3"/>
    </row>
    <row r="101" spans="2:18" s="1" customFormat="1" ht="36.75" customHeight="1">
      <c r="B101" s="23"/>
      <c r="C101" s="153" t="s">
        <v>63</v>
      </c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25"/>
    </row>
    <row r="102" spans="2:18" s="1" customFormat="1" ht="6.7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</row>
    <row r="103" spans="2:18" s="1" customFormat="1" ht="30" customHeight="1">
      <c r="B103" s="23"/>
      <c r="C103" s="21" t="s">
        <v>7</v>
      </c>
      <c r="D103" s="24"/>
      <c r="E103" s="24"/>
      <c r="F103" s="155" t="s">
        <v>186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24"/>
      <c r="R103" s="25"/>
    </row>
    <row r="104" spans="2:18" s="1" customFormat="1" ht="36.75" customHeight="1">
      <c r="B104" s="23"/>
      <c r="C104" s="44" t="s">
        <v>51</v>
      </c>
      <c r="D104" s="24"/>
      <c r="E104" s="24"/>
      <c r="F104" s="157" t="str">
        <f>F7</f>
        <v>SO-02 - Sadové úpravy a drobná architektúra</v>
      </c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24"/>
      <c r="R104" s="25"/>
    </row>
    <row r="105" spans="2:18" s="1" customFormat="1" ht="6.7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</row>
    <row r="106" spans="2:18" s="1" customFormat="1" ht="18" customHeight="1">
      <c r="B106" s="23"/>
      <c r="C106" s="21" t="s">
        <v>10</v>
      </c>
      <c r="D106" s="24"/>
      <c r="E106" s="24"/>
      <c r="F106" s="19" t="str">
        <f>F9</f>
        <v>Žilina</v>
      </c>
      <c r="G106" s="24"/>
      <c r="H106" s="24"/>
      <c r="I106" s="24"/>
      <c r="J106" s="24"/>
      <c r="K106" s="21" t="s">
        <v>12</v>
      </c>
      <c r="L106" s="24"/>
      <c r="M106" s="158"/>
      <c r="N106" s="158"/>
      <c r="O106" s="158"/>
      <c r="P106" s="158"/>
      <c r="Q106" s="24"/>
      <c r="R106" s="25"/>
    </row>
    <row r="107" spans="2:18" s="1" customFormat="1" ht="6.7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</row>
    <row r="108" spans="2:18" s="1" customFormat="1" ht="15">
      <c r="B108" s="23"/>
      <c r="C108" s="21" t="s">
        <v>13</v>
      </c>
      <c r="D108" s="24"/>
      <c r="E108" s="24"/>
      <c r="F108" s="19" t="str">
        <f>E12</f>
        <v>Žilina</v>
      </c>
      <c r="G108" s="24"/>
      <c r="H108" s="24"/>
      <c r="I108" s="24"/>
      <c r="J108" s="24"/>
      <c r="K108" s="21" t="s">
        <v>17</v>
      </c>
      <c r="L108" s="24"/>
      <c r="M108" s="142" t="str">
        <f>E18</f>
        <v>Bc. Róbert Malec</v>
      </c>
      <c r="N108" s="142"/>
      <c r="O108" s="142"/>
      <c r="P108" s="142"/>
      <c r="Q108" s="142"/>
      <c r="R108" s="25"/>
    </row>
    <row r="109" spans="2:18" s="1" customFormat="1" ht="14.25" customHeight="1">
      <c r="B109" s="23"/>
      <c r="C109" s="21" t="s">
        <v>16</v>
      </c>
      <c r="D109" s="24"/>
      <c r="E109" s="24"/>
      <c r="F109" s="19"/>
      <c r="G109" s="24"/>
      <c r="H109" s="24"/>
      <c r="I109" s="24"/>
      <c r="J109" s="24"/>
      <c r="K109" s="21" t="s">
        <v>20</v>
      </c>
      <c r="L109" s="24"/>
      <c r="M109" s="142" t="str">
        <f>E21</f>
        <v>Bc. Róbert Malec</v>
      </c>
      <c r="N109" s="142"/>
      <c r="O109" s="142"/>
      <c r="P109" s="142"/>
      <c r="Q109" s="142"/>
      <c r="R109" s="25"/>
    </row>
    <row r="110" spans="2:18" s="1" customFormat="1" ht="9.7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</row>
    <row r="111" spans="2:27" s="4" customFormat="1" ht="29.25" customHeight="1">
      <c r="B111" s="71"/>
      <c r="C111" s="72" t="s">
        <v>64</v>
      </c>
      <c r="D111" s="73" t="s">
        <v>65</v>
      </c>
      <c r="E111" s="73" t="s">
        <v>39</v>
      </c>
      <c r="F111" s="143" t="s">
        <v>66</v>
      </c>
      <c r="G111" s="143"/>
      <c r="H111" s="143"/>
      <c r="I111" s="143"/>
      <c r="J111" s="73" t="s">
        <v>67</v>
      </c>
      <c r="K111" s="73" t="s">
        <v>68</v>
      </c>
      <c r="L111" s="143" t="s">
        <v>69</v>
      </c>
      <c r="M111" s="143"/>
      <c r="N111" s="143" t="s">
        <v>56</v>
      </c>
      <c r="O111" s="143"/>
      <c r="P111" s="143"/>
      <c r="Q111" s="144"/>
      <c r="R111" s="74"/>
      <c r="T111" s="46" t="s">
        <v>70</v>
      </c>
      <c r="U111" s="47" t="s">
        <v>23</v>
      </c>
      <c r="V111" s="47" t="s">
        <v>71</v>
      </c>
      <c r="W111" s="47" t="s">
        <v>72</v>
      </c>
      <c r="X111" s="47" t="s">
        <v>73</v>
      </c>
      <c r="Y111" s="47" t="s">
        <v>74</v>
      </c>
      <c r="Z111" s="47" t="s">
        <v>75</v>
      </c>
      <c r="AA111" s="48" t="s">
        <v>76</v>
      </c>
    </row>
    <row r="112" spans="2:63" s="1" customFormat="1" ht="29.25" customHeight="1">
      <c r="B112" s="23"/>
      <c r="C112" s="50" t="s">
        <v>52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30"/>
      <c r="O112" s="131"/>
      <c r="P112" s="131"/>
      <c r="Q112" s="131"/>
      <c r="R112" s="25"/>
      <c r="T112" s="49"/>
      <c r="U112" s="30"/>
      <c r="V112" s="30"/>
      <c r="W112" s="75" t="e">
        <f>W113+#REF!</f>
        <v>#REF!</v>
      </c>
      <c r="X112" s="30"/>
      <c r="Y112" s="75" t="e">
        <f>Y113+#REF!</f>
        <v>#REF!</v>
      </c>
      <c r="Z112" s="30"/>
      <c r="AA112" s="76" t="e">
        <f>AA113+#REF!</f>
        <v>#REF!</v>
      </c>
      <c r="AT112" s="12" t="s">
        <v>40</v>
      </c>
      <c r="AU112" s="12" t="s">
        <v>58</v>
      </c>
      <c r="BK112" s="77" t="e">
        <f>BK113+#REF!</f>
        <v>#REF!</v>
      </c>
    </row>
    <row r="113" spans="2:63" s="5" customFormat="1" ht="36.75" customHeight="1">
      <c r="B113" s="78"/>
      <c r="C113" s="79"/>
      <c r="D113" s="80" t="s">
        <v>59</v>
      </c>
      <c r="E113" s="80"/>
      <c r="F113" s="80"/>
      <c r="G113" s="80"/>
      <c r="H113" s="80"/>
      <c r="I113" s="80"/>
      <c r="J113" s="80"/>
      <c r="K113" s="80"/>
      <c r="L113" s="80"/>
      <c r="M113" s="80"/>
      <c r="N113" s="132"/>
      <c r="O113" s="133"/>
      <c r="P113" s="133"/>
      <c r="Q113" s="133"/>
      <c r="R113" s="81"/>
      <c r="T113" s="82"/>
      <c r="U113" s="79"/>
      <c r="V113" s="79"/>
      <c r="W113" s="83" t="e">
        <f>W114+#REF!+#REF!+#REF!</f>
        <v>#REF!</v>
      </c>
      <c r="X113" s="79"/>
      <c r="Y113" s="83" t="e">
        <f>Y114+#REF!+#REF!+#REF!</f>
        <v>#REF!</v>
      </c>
      <c r="Z113" s="79"/>
      <c r="AA113" s="84" t="e">
        <f>AA114+#REF!+#REF!+#REF!</f>
        <v>#REF!</v>
      </c>
      <c r="AR113" s="85" t="s">
        <v>42</v>
      </c>
      <c r="AT113" s="86" t="s">
        <v>40</v>
      </c>
      <c r="AU113" s="86" t="s">
        <v>41</v>
      </c>
      <c r="AY113" s="85" t="s">
        <v>77</v>
      </c>
      <c r="BK113" s="87" t="e">
        <f>BK114+#REF!+#REF!+#REF!</f>
        <v>#REF!</v>
      </c>
    </row>
    <row r="114" spans="2:63" s="5" customFormat="1" ht="19.5" customHeight="1">
      <c r="B114" s="78"/>
      <c r="C114" s="79"/>
      <c r="D114" s="88" t="s">
        <v>60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134">
        <f>BK114</f>
        <v>0</v>
      </c>
      <c r="O114" s="135"/>
      <c r="P114" s="135"/>
      <c r="Q114" s="135"/>
      <c r="R114" s="81"/>
      <c r="T114" s="82"/>
      <c r="U114" s="79"/>
      <c r="V114" s="79"/>
      <c r="W114" s="83">
        <f>SUM(W115:W140)</f>
        <v>93.29599999999999</v>
      </c>
      <c r="X114" s="79"/>
      <c r="Y114" s="83">
        <f>SUM(Y115:Y140)</f>
        <v>30.307083000000006</v>
      </c>
      <c r="Z114" s="79"/>
      <c r="AA114" s="84">
        <f>SUM(AA115:AA140)</f>
        <v>0</v>
      </c>
      <c r="AR114" s="85" t="s">
        <v>42</v>
      </c>
      <c r="AT114" s="86" t="s">
        <v>40</v>
      </c>
      <c r="AU114" s="86" t="s">
        <v>42</v>
      </c>
      <c r="AY114" s="85" t="s">
        <v>77</v>
      </c>
      <c r="BK114" s="87">
        <f>SUM(BK115:BK140)</f>
        <v>0</v>
      </c>
    </row>
    <row r="115" spans="2:65" s="1" customFormat="1" ht="16.5" customHeight="1">
      <c r="B115" s="89"/>
      <c r="C115" s="100" t="s">
        <v>81</v>
      </c>
      <c r="D115" s="100" t="s">
        <v>90</v>
      </c>
      <c r="E115" s="101" t="s">
        <v>111</v>
      </c>
      <c r="F115" s="145" t="s">
        <v>112</v>
      </c>
      <c r="G115" s="145"/>
      <c r="H115" s="145"/>
      <c r="I115" s="145"/>
      <c r="J115" s="102" t="s">
        <v>103</v>
      </c>
      <c r="K115" s="103">
        <v>9.468</v>
      </c>
      <c r="L115" s="146"/>
      <c r="M115" s="146"/>
      <c r="N115" s="146">
        <f aca="true" t="shared" si="0" ref="N115:N135">ROUND(L115*K115,2)</f>
        <v>0</v>
      </c>
      <c r="O115" s="147"/>
      <c r="P115" s="147"/>
      <c r="Q115" s="147"/>
      <c r="R115" s="90"/>
      <c r="T115" s="91" t="s">
        <v>1</v>
      </c>
      <c r="U115" s="28" t="s">
        <v>26</v>
      </c>
      <c r="V115" s="92">
        <v>0</v>
      </c>
      <c r="W115" s="92">
        <f aca="true" t="shared" si="1" ref="W115:W135">V115*K115</f>
        <v>0</v>
      </c>
      <c r="X115" s="92">
        <v>0.001</v>
      </c>
      <c r="Y115" s="92">
        <f aca="true" t="shared" si="2" ref="Y115:Y135">X115*K115</f>
        <v>0.009468</v>
      </c>
      <c r="Z115" s="92">
        <v>0</v>
      </c>
      <c r="AA115" s="93">
        <f aca="true" t="shared" si="3" ref="AA115:AA135">Z115*K115</f>
        <v>0</v>
      </c>
      <c r="AR115" s="12" t="s">
        <v>88</v>
      </c>
      <c r="AT115" s="12" t="s">
        <v>90</v>
      </c>
      <c r="AU115" s="12" t="s">
        <v>81</v>
      </c>
      <c r="AY115" s="12" t="s">
        <v>77</v>
      </c>
      <c r="BE115" s="94">
        <f aca="true" t="shared" si="4" ref="BE115:BE135">IF(U115="základná",N115,0)</f>
        <v>0</v>
      </c>
      <c r="BF115" s="94">
        <f aca="true" t="shared" si="5" ref="BF115:BF135">IF(U115="znížená",N115,0)</f>
        <v>0</v>
      </c>
      <c r="BG115" s="94">
        <f aca="true" t="shared" si="6" ref="BG115:BG135">IF(U115="zákl. prenesená",N115,0)</f>
        <v>0</v>
      </c>
      <c r="BH115" s="94">
        <f aca="true" t="shared" si="7" ref="BH115:BH135">IF(U115="zníž. prenesená",N115,0)</f>
        <v>0</v>
      </c>
      <c r="BI115" s="94">
        <f aca="true" t="shared" si="8" ref="BI115:BI135">IF(U115="nulová",N115,0)</f>
        <v>0</v>
      </c>
      <c r="BJ115" s="12" t="s">
        <v>81</v>
      </c>
      <c r="BK115" s="94">
        <f aca="true" t="shared" si="9" ref="BK115:BK135">ROUND(L115*K115,2)</f>
        <v>0</v>
      </c>
      <c r="BL115" s="12" t="s">
        <v>80</v>
      </c>
      <c r="BM115" s="12" t="s">
        <v>113</v>
      </c>
    </row>
    <row r="116" spans="1:65" s="1" customFormat="1" ht="25.5" customHeight="1">
      <c r="A116" s="106"/>
      <c r="B116" s="107"/>
      <c r="C116" s="108" t="s">
        <v>83</v>
      </c>
      <c r="D116" s="108" t="s">
        <v>78</v>
      </c>
      <c r="E116" s="109" t="s">
        <v>114</v>
      </c>
      <c r="F116" s="139" t="s">
        <v>115</v>
      </c>
      <c r="G116" s="139"/>
      <c r="H116" s="139"/>
      <c r="I116" s="139"/>
      <c r="J116" s="110" t="s">
        <v>79</v>
      </c>
      <c r="K116" s="111">
        <v>306.4</v>
      </c>
      <c r="L116" s="138"/>
      <c r="M116" s="138"/>
      <c r="N116" s="138">
        <f t="shared" si="0"/>
        <v>0</v>
      </c>
      <c r="O116" s="138"/>
      <c r="P116" s="138"/>
      <c r="Q116" s="138"/>
      <c r="R116" s="112"/>
      <c r="S116" s="106"/>
      <c r="T116" s="113" t="s">
        <v>1</v>
      </c>
      <c r="U116" s="114" t="s">
        <v>26</v>
      </c>
      <c r="V116" s="115">
        <v>0.013</v>
      </c>
      <c r="W116" s="115">
        <f t="shared" si="1"/>
        <v>3.9831999999999996</v>
      </c>
      <c r="X116" s="115">
        <v>0.05</v>
      </c>
      <c r="Y116" s="115">
        <f t="shared" si="2"/>
        <v>15.32</v>
      </c>
      <c r="Z116" s="115">
        <v>0</v>
      </c>
      <c r="AA116" s="116">
        <f t="shared" si="3"/>
        <v>0</v>
      </c>
      <c r="AB116" s="106"/>
      <c r="AC116" s="106"/>
      <c r="AR116" s="12" t="s">
        <v>80</v>
      </c>
      <c r="AT116" s="12" t="s">
        <v>78</v>
      </c>
      <c r="AU116" s="12" t="s">
        <v>81</v>
      </c>
      <c r="AY116" s="12" t="s">
        <v>77</v>
      </c>
      <c r="BE116" s="94">
        <f t="shared" si="4"/>
        <v>0</v>
      </c>
      <c r="BF116" s="94">
        <f t="shared" si="5"/>
        <v>0</v>
      </c>
      <c r="BG116" s="94">
        <f t="shared" si="6"/>
        <v>0</v>
      </c>
      <c r="BH116" s="94">
        <f t="shared" si="7"/>
        <v>0</v>
      </c>
      <c r="BI116" s="94">
        <f t="shared" si="8"/>
        <v>0</v>
      </c>
      <c r="BJ116" s="12" t="s">
        <v>81</v>
      </c>
      <c r="BK116" s="94">
        <f t="shared" si="9"/>
        <v>0</v>
      </c>
      <c r="BL116" s="12" t="s">
        <v>80</v>
      </c>
      <c r="BM116" s="12" t="s">
        <v>116</v>
      </c>
    </row>
    <row r="117" spans="1:65" s="1" customFormat="1" ht="16.5" customHeight="1">
      <c r="A117" s="106"/>
      <c r="B117" s="107"/>
      <c r="C117" s="117" t="s">
        <v>80</v>
      </c>
      <c r="D117" s="117" t="s">
        <v>90</v>
      </c>
      <c r="E117" s="118" t="s">
        <v>117</v>
      </c>
      <c r="F117" s="136" t="s">
        <v>118</v>
      </c>
      <c r="G117" s="136"/>
      <c r="H117" s="136"/>
      <c r="I117" s="136"/>
      <c r="J117" s="119" t="s">
        <v>109</v>
      </c>
      <c r="K117" s="120">
        <v>0.156</v>
      </c>
      <c r="L117" s="137"/>
      <c r="M117" s="137"/>
      <c r="N117" s="137">
        <f t="shared" si="0"/>
        <v>0</v>
      </c>
      <c r="O117" s="138"/>
      <c r="P117" s="138"/>
      <c r="Q117" s="138"/>
      <c r="R117" s="112"/>
      <c r="S117" s="106"/>
      <c r="T117" s="113" t="s">
        <v>1</v>
      </c>
      <c r="U117" s="114" t="s">
        <v>26</v>
      </c>
      <c r="V117" s="115">
        <v>0</v>
      </c>
      <c r="W117" s="115">
        <f t="shared" si="1"/>
        <v>0</v>
      </c>
      <c r="X117" s="115">
        <v>1</v>
      </c>
      <c r="Y117" s="115">
        <f t="shared" si="2"/>
        <v>0.156</v>
      </c>
      <c r="Z117" s="115">
        <v>0</v>
      </c>
      <c r="AA117" s="116">
        <f t="shared" si="3"/>
        <v>0</v>
      </c>
      <c r="AB117" s="106"/>
      <c r="AC117" s="106"/>
      <c r="AR117" s="12" t="s">
        <v>88</v>
      </c>
      <c r="AT117" s="12" t="s">
        <v>90</v>
      </c>
      <c r="AU117" s="12" t="s">
        <v>81</v>
      </c>
      <c r="AY117" s="12" t="s">
        <v>77</v>
      </c>
      <c r="BE117" s="94">
        <f t="shared" si="4"/>
        <v>0</v>
      </c>
      <c r="BF117" s="94">
        <f t="shared" si="5"/>
        <v>0</v>
      </c>
      <c r="BG117" s="94">
        <f t="shared" si="6"/>
        <v>0</v>
      </c>
      <c r="BH117" s="94">
        <f t="shared" si="7"/>
        <v>0</v>
      </c>
      <c r="BI117" s="94">
        <f t="shared" si="8"/>
        <v>0</v>
      </c>
      <c r="BJ117" s="12" t="s">
        <v>81</v>
      </c>
      <c r="BK117" s="94">
        <f t="shared" si="9"/>
        <v>0</v>
      </c>
      <c r="BL117" s="12" t="s">
        <v>80</v>
      </c>
      <c r="BM117" s="12" t="s">
        <v>119</v>
      </c>
    </row>
    <row r="118" spans="1:65" s="1" customFormat="1" ht="25.5" customHeight="1">
      <c r="A118" s="106"/>
      <c r="B118" s="107"/>
      <c r="C118" s="108" t="s">
        <v>85</v>
      </c>
      <c r="D118" s="108" t="s">
        <v>78</v>
      </c>
      <c r="E118" s="109" t="s">
        <v>120</v>
      </c>
      <c r="F118" s="139" t="s">
        <v>121</v>
      </c>
      <c r="G118" s="139"/>
      <c r="H118" s="139"/>
      <c r="I118" s="139"/>
      <c r="J118" s="110" t="s">
        <v>100</v>
      </c>
      <c r="K118" s="111">
        <v>127</v>
      </c>
      <c r="L118" s="138">
        <v>0</v>
      </c>
      <c r="M118" s="138"/>
      <c r="N118" s="138">
        <f t="shared" si="0"/>
        <v>0</v>
      </c>
      <c r="O118" s="138"/>
      <c r="P118" s="138"/>
      <c r="Q118" s="138"/>
      <c r="R118" s="112"/>
      <c r="S118" s="106"/>
      <c r="T118" s="113" t="s">
        <v>1</v>
      </c>
      <c r="U118" s="114" t="s">
        <v>26</v>
      </c>
      <c r="V118" s="115">
        <v>0.024</v>
      </c>
      <c r="W118" s="115">
        <f t="shared" si="1"/>
        <v>3.048</v>
      </c>
      <c r="X118" s="115">
        <v>0</v>
      </c>
      <c r="Y118" s="115">
        <f t="shared" si="2"/>
        <v>0</v>
      </c>
      <c r="Z118" s="115">
        <v>0</v>
      </c>
      <c r="AA118" s="116">
        <f t="shared" si="3"/>
        <v>0</v>
      </c>
      <c r="AB118" s="106"/>
      <c r="AC118" s="106"/>
      <c r="AR118" s="12" t="s">
        <v>80</v>
      </c>
      <c r="AT118" s="12" t="s">
        <v>78</v>
      </c>
      <c r="AU118" s="12" t="s">
        <v>81</v>
      </c>
      <c r="AY118" s="12" t="s">
        <v>77</v>
      </c>
      <c r="BE118" s="94">
        <f t="shared" si="4"/>
        <v>0</v>
      </c>
      <c r="BF118" s="94">
        <f t="shared" si="5"/>
        <v>0</v>
      </c>
      <c r="BG118" s="94">
        <f t="shared" si="6"/>
        <v>0</v>
      </c>
      <c r="BH118" s="94">
        <f t="shared" si="7"/>
        <v>0</v>
      </c>
      <c r="BI118" s="94">
        <f t="shared" si="8"/>
        <v>0</v>
      </c>
      <c r="BJ118" s="12" t="s">
        <v>81</v>
      </c>
      <c r="BK118" s="94">
        <f t="shared" si="9"/>
        <v>0</v>
      </c>
      <c r="BL118" s="12" t="s">
        <v>80</v>
      </c>
      <c r="BM118" s="12" t="s">
        <v>122</v>
      </c>
    </row>
    <row r="119" spans="1:65" s="1" customFormat="1" ht="25.5" customHeight="1">
      <c r="A119" s="106"/>
      <c r="B119" s="107"/>
      <c r="C119" s="108" t="s">
        <v>86</v>
      </c>
      <c r="D119" s="108" t="s">
        <v>78</v>
      </c>
      <c r="E119" s="109" t="s">
        <v>123</v>
      </c>
      <c r="F119" s="139" t="s">
        <v>124</v>
      </c>
      <c r="G119" s="139"/>
      <c r="H119" s="139"/>
      <c r="I119" s="139"/>
      <c r="J119" s="110" t="s">
        <v>100</v>
      </c>
      <c r="K119" s="111">
        <v>127</v>
      </c>
      <c r="L119" s="138">
        <v>0</v>
      </c>
      <c r="M119" s="138"/>
      <c r="N119" s="138">
        <f t="shared" si="0"/>
        <v>0</v>
      </c>
      <c r="O119" s="138"/>
      <c r="P119" s="138"/>
      <c r="Q119" s="138"/>
      <c r="R119" s="112"/>
      <c r="S119" s="106"/>
      <c r="T119" s="113" t="s">
        <v>1</v>
      </c>
      <c r="U119" s="114" t="s">
        <v>26</v>
      </c>
      <c r="V119" s="115">
        <v>0.159</v>
      </c>
      <c r="W119" s="115">
        <f t="shared" si="1"/>
        <v>20.193</v>
      </c>
      <c r="X119" s="115">
        <v>0.015</v>
      </c>
      <c r="Y119" s="115">
        <f t="shared" si="2"/>
        <v>1.905</v>
      </c>
      <c r="Z119" s="115">
        <v>0</v>
      </c>
      <c r="AA119" s="116">
        <f t="shared" si="3"/>
        <v>0</v>
      </c>
      <c r="AB119" s="106"/>
      <c r="AC119" s="106"/>
      <c r="AR119" s="12" t="s">
        <v>80</v>
      </c>
      <c r="AT119" s="12" t="s">
        <v>78</v>
      </c>
      <c r="AU119" s="12" t="s">
        <v>81</v>
      </c>
      <c r="AY119" s="12" t="s">
        <v>77</v>
      </c>
      <c r="BE119" s="94">
        <f t="shared" si="4"/>
        <v>0</v>
      </c>
      <c r="BF119" s="94">
        <f t="shared" si="5"/>
        <v>0</v>
      </c>
      <c r="BG119" s="94">
        <f t="shared" si="6"/>
        <v>0</v>
      </c>
      <c r="BH119" s="94">
        <f t="shared" si="7"/>
        <v>0</v>
      </c>
      <c r="BI119" s="94">
        <f t="shared" si="8"/>
        <v>0</v>
      </c>
      <c r="BJ119" s="12" t="s">
        <v>81</v>
      </c>
      <c r="BK119" s="94">
        <f t="shared" si="9"/>
        <v>0</v>
      </c>
      <c r="BL119" s="12" t="s">
        <v>80</v>
      </c>
      <c r="BM119" s="12" t="s">
        <v>125</v>
      </c>
    </row>
    <row r="120" spans="1:65" s="1" customFormat="1" ht="25.5" customHeight="1">
      <c r="A120" s="106"/>
      <c r="B120" s="107"/>
      <c r="C120" s="117" t="s">
        <v>87</v>
      </c>
      <c r="D120" s="117" t="s">
        <v>90</v>
      </c>
      <c r="E120" s="118" t="s">
        <v>126</v>
      </c>
      <c r="F120" s="136" t="s">
        <v>127</v>
      </c>
      <c r="G120" s="136"/>
      <c r="H120" s="136"/>
      <c r="I120" s="136"/>
      <c r="J120" s="119" t="s">
        <v>100</v>
      </c>
      <c r="K120" s="120">
        <v>3</v>
      </c>
      <c r="L120" s="138">
        <v>0</v>
      </c>
      <c r="M120" s="138"/>
      <c r="N120" s="137">
        <f t="shared" si="0"/>
        <v>0</v>
      </c>
      <c r="O120" s="138"/>
      <c r="P120" s="138"/>
      <c r="Q120" s="138"/>
      <c r="R120" s="112"/>
      <c r="S120" s="106"/>
      <c r="T120" s="113" t="s">
        <v>1</v>
      </c>
      <c r="U120" s="114" t="s">
        <v>26</v>
      </c>
      <c r="V120" s="115">
        <v>0</v>
      </c>
      <c r="W120" s="115">
        <f t="shared" si="1"/>
        <v>0</v>
      </c>
      <c r="X120" s="115">
        <v>0.0003</v>
      </c>
      <c r="Y120" s="115">
        <f t="shared" si="2"/>
        <v>0.0009</v>
      </c>
      <c r="Z120" s="115">
        <v>0</v>
      </c>
      <c r="AA120" s="116">
        <f t="shared" si="3"/>
        <v>0</v>
      </c>
      <c r="AB120" s="106"/>
      <c r="AC120" s="106"/>
      <c r="AR120" s="12" t="s">
        <v>88</v>
      </c>
      <c r="AT120" s="12" t="s">
        <v>90</v>
      </c>
      <c r="AU120" s="12" t="s">
        <v>81</v>
      </c>
      <c r="AY120" s="12" t="s">
        <v>77</v>
      </c>
      <c r="BE120" s="94">
        <f t="shared" si="4"/>
        <v>0</v>
      </c>
      <c r="BF120" s="94">
        <f t="shared" si="5"/>
        <v>0</v>
      </c>
      <c r="BG120" s="94">
        <f t="shared" si="6"/>
        <v>0</v>
      </c>
      <c r="BH120" s="94">
        <f t="shared" si="7"/>
        <v>0</v>
      </c>
      <c r="BI120" s="94">
        <f t="shared" si="8"/>
        <v>0</v>
      </c>
      <c r="BJ120" s="12" t="s">
        <v>81</v>
      </c>
      <c r="BK120" s="94">
        <f t="shared" si="9"/>
        <v>0</v>
      </c>
      <c r="BL120" s="12" t="s">
        <v>80</v>
      </c>
      <c r="BM120" s="12" t="s">
        <v>128</v>
      </c>
    </row>
    <row r="121" spans="1:65" s="1" customFormat="1" ht="38.25" customHeight="1">
      <c r="A121" s="106"/>
      <c r="B121" s="107"/>
      <c r="C121" s="117" t="s">
        <v>88</v>
      </c>
      <c r="D121" s="117" t="s">
        <v>90</v>
      </c>
      <c r="E121" s="118" t="s">
        <v>129</v>
      </c>
      <c r="F121" s="136" t="s">
        <v>130</v>
      </c>
      <c r="G121" s="136"/>
      <c r="H121" s="136"/>
      <c r="I121" s="136"/>
      <c r="J121" s="119" t="s">
        <v>100</v>
      </c>
      <c r="K121" s="120">
        <v>28</v>
      </c>
      <c r="L121" s="138">
        <v>0</v>
      </c>
      <c r="M121" s="138"/>
      <c r="N121" s="137">
        <f t="shared" si="0"/>
        <v>0</v>
      </c>
      <c r="O121" s="138"/>
      <c r="P121" s="138"/>
      <c r="Q121" s="138"/>
      <c r="R121" s="112"/>
      <c r="S121" s="106"/>
      <c r="T121" s="113" t="s">
        <v>1</v>
      </c>
      <c r="U121" s="114" t="s">
        <v>26</v>
      </c>
      <c r="V121" s="115">
        <v>0</v>
      </c>
      <c r="W121" s="115">
        <f t="shared" si="1"/>
        <v>0</v>
      </c>
      <c r="X121" s="115">
        <v>0.0003</v>
      </c>
      <c r="Y121" s="115">
        <f t="shared" si="2"/>
        <v>0.0084</v>
      </c>
      <c r="Z121" s="115">
        <v>0</v>
      </c>
      <c r="AA121" s="116">
        <f t="shared" si="3"/>
        <v>0</v>
      </c>
      <c r="AB121" s="106"/>
      <c r="AC121" s="106"/>
      <c r="AR121" s="12" t="s">
        <v>88</v>
      </c>
      <c r="AT121" s="12" t="s">
        <v>90</v>
      </c>
      <c r="AU121" s="12" t="s">
        <v>81</v>
      </c>
      <c r="AY121" s="12" t="s">
        <v>77</v>
      </c>
      <c r="BE121" s="94">
        <f t="shared" si="4"/>
        <v>0</v>
      </c>
      <c r="BF121" s="94">
        <f t="shared" si="5"/>
        <v>0</v>
      </c>
      <c r="BG121" s="94">
        <f t="shared" si="6"/>
        <v>0</v>
      </c>
      <c r="BH121" s="94">
        <f t="shared" si="7"/>
        <v>0</v>
      </c>
      <c r="BI121" s="94">
        <f t="shared" si="8"/>
        <v>0</v>
      </c>
      <c r="BJ121" s="12" t="s">
        <v>81</v>
      </c>
      <c r="BK121" s="94">
        <f t="shared" si="9"/>
        <v>0</v>
      </c>
      <c r="BL121" s="12" t="s">
        <v>80</v>
      </c>
      <c r="BM121" s="12" t="s">
        <v>131</v>
      </c>
    </row>
    <row r="122" spans="1:65" s="1" customFormat="1" ht="38.25" customHeight="1">
      <c r="A122" s="106"/>
      <c r="B122" s="107"/>
      <c r="C122" s="117" t="s">
        <v>89</v>
      </c>
      <c r="D122" s="117" t="s">
        <v>90</v>
      </c>
      <c r="E122" s="118" t="s">
        <v>132</v>
      </c>
      <c r="F122" s="136" t="s">
        <v>133</v>
      </c>
      <c r="G122" s="136"/>
      <c r="H122" s="136"/>
      <c r="I122" s="136"/>
      <c r="J122" s="119" t="s">
        <v>100</v>
      </c>
      <c r="K122" s="120">
        <v>28</v>
      </c>
      <c r="L122" s="138">
        <v>0</v>
      </c>
      <c r="M122" s="138"/>
      <c r="N122" s="137">
        <f t="shared" si="0"/>
        <v>0</v>
      </c>
      <c r="O122" s="138"/>
      <c r="P122" s="138"/>
      <c r="Q122" s="138"/>
      <c r="R122" s="112"/>
      <c r="S122" s="106"/>
      <c r="T122" s="113" t="s">
        <v>1</v>
      </c>
      <c r="U122" s="114" t="s">
        <v>26</v>
      </c>
      <c r="V122" s="115">
        <v>0</v>
      </c>
      <c r="W122" s="115">
        <f t="shared" si="1"/>
        <v>0</v>
      </c>
      <c r="X122" s="115">
        <v>0.0003</v>
      </c>
      <c r="Y122" s="115">
        <f t="shared" si="2"/>
        <v>0.0084</v>
      </c>
      <c r="Z122" s="115">
        <v>0</v>
      </c>
      <c r="AA122" s="116">
        <f t="shared" si="3"/>
        <v>0</v>
      </c>
      <c r="AB122" s="106"/>
      <c r="AC122" s="106"/>
      <c r="AR122" s="12" t="s">
        <v>88</v>
      </c>
      <c r="AT122" s="12" t="s">
        <v>90</v>
      </c>
      <c r="AU122" s="12" t="s">
        <v>81</v>
      </c>
      <c r="AY122" s="12" t="s">
        <v>77</v>
      </c>
      <c r="BE122" s="94">
        <f t="shared" si="4"/>
        <v>0</v>
      </c>
      <c r="BF122" s="94">
        <f t="shared" si="5"/>
        <v>0</v>
      </c>
      <c r="BG122" s="94">
        <f t="shared" si="6"/>
        <v>0</v>
      </c>
      <c r="BH122" s="94">
        <f t="shared" si="7"/>
        <v>0</v>
      </c>
      <c r="BI122" s="94">
        <f t="shared" si="8"/>
        <v>0</v>
      </c>
      <c r="BJ122" s="12" t="s">
        <v>81</v>
      </c>
      <c r="BK122" s="94">
        <f t="shared" si="9"/>
        <v>0</v>
      </c>
      <c r="BL122" s="12" t="s">
        <v>80</v>
      </c>
      <c r="BM122" s="12" t="s">
        <v>134</v>
      </c>
    </row>
    <row r="123" spans="1:65" s="1" customFormat="1" ht="38.25" customHeight="1">
      <c r="A123" s="106"/>
      <c r="B123" s="107"/>
      <c r="C123" s="117" t="s">
        <v>91</v>
      </c>
      <c r="D123" s="117" t="s">
        <v>90</v>
      </c>
      <c r="E123" s="118" t="s">
        <v>135</v>
      </c>
      <c r="F123" s="136" t="s">
        <v>136</v>
      </c>
      <c r="G123" s="136"/>
      <c r="H123" s="136"/>
      <c r="I123" s="136"/>
      <c r="J123" s="119" t="s">
        <v>100</v>
      </c>
      <c r="K123" s="120">
        <v>10</v>
      </c>
      <c r="L123" s="138">
        <v>0</v>
      </c>
      <c r="M123" s="138"/>
      <c r="N123" s="137">
        <f t="shared" si="0"/>
        <v>0</v>
      </c>
      <c r="O123" s="138"/>
      <c r="P123" s="138"/>
      <c r="Q123" s="138"/>
      <c r="R123" s="112"/>
      <c r="S123" s="106"/>
      <c r="T123" s="113" t="s">
        <v>1</v>
      </c>
      <c r="U123" s="114" t="s">
        <v>26</v>
      </c>
      <c r="V123" s="115">
        <v>0</v>
      </c>
      <c r="W123" s="115">
        <f t="shared" si="1"/>
        <v>0</v>
      </c>
      <c r="X123" s="115">
        <v>0.0003</v>
      </c>
      <c r="Y123" s="115">
        <f t="shared" si="2"/>
        <v>0.0029999999999999996</v>
      </c>
      <c r="Z123" s="115">
        <v>0</v>
      </c>
      <c r="AA123" s="116">
        <f t="shared" si="3"/>
        <v>0</v>
      </c>
      <c r="AB123" s="106"/>
      <c r="AC123" s="106"/>
      <c r="AR123" s="12" t="s">
        <v>88</v>
      </c>
      <c r="AT123" s="12" t="s">
        <v>90</v>
      </c>
      <c r="AU123" s="12" t="s">
        <v>81</v>
      </c>
      <c r="AY123" s="12" t="s">
        <v>77</v>
      </c>
      <c r="BE123" s="94">
        <f t="shared" si="4"/>
        <v>0</v>
      </c>
      <c r="BF123" s="94">
        <f t="shared" si="5"/>
        <v>0</v>
      </c>
      <c r="BG123" s="94">
        <f t="shared" si="6"/>
        <v>0</v>
      </c>
      <c r="BH123" s="94">
        <f t="shared" si="7"/>
        <v>0</v>
      </c>
      <c r="BI123" s="94">
        <f t="shared" si="8"/>
        <v>0</v>
      </c>
      <c r="BJ123" s="12" t="s">
        <v>81</v>
      </c>
      <c r="BK123" s="94">
        <f t="shared" si="9"/>
        <v>0</v>
      </c>
      <c r="BL123" s="12" t="s">
        <v>80</v>
      </c>
      <c r="BM123" s="12" t="s">
        <v>137</v>
      </c>
    </row>
    <row r="124" spans="1:65" s="1" customFormat="1" ht="25.5" customHeight="1">
      <c r="A124" s="106"/>
      <c r="B124" s="107"/>
      <c r="C124" s="117" t="s">
        <v>92</v>
      </c>
      <c r="D124" s="117" t="s">
        <v>90</v>
      </c>
      <c r="E124" s="118" t="s">
        <v>138</v>
      </c>
      <c r="F124" s="136" t="s">
        <v>139</v>
      </c>
      <c r="G124" s="136"/>
      <c r="H124" s="136"/>
      <c r="I124" s="136"/>
      <c r="J124" s="119" t="s">
        <v>100</v>
      </c>
      <c r="K124" s="120">
        <v>6</v>
      </c>
      <c r="L124" s="138">
        <v>0</v>
      </c>
      <c r="M124" s="138"/>
      <c r="N124" s="137">
        <f t="shared" si="0"/>
        <v>0</v>
      </c>
      <c r="O124" s="138"/>
      <c r="P124" s="138"/>
      <c r="Q124" s="138"/>
      <c r="R124" s="112"/>
      <c r="S124" s="106"/>
      <c r="T124" s="113" t="s">
        <v>1</v>
      </c>
      <c r="U124" s="114" t="s">
        <v>26</v>
      </c>
      <c r="V124" s="115">
        <v>0</v>
      </c>
      <c r="W124" s="115">
        <f t="shared" si="1"/>
        <v>0</v>
      </c>
      <c r="X124" s="115">
        <v>0.0003</v>
      </c>
      <c r="Y124" s="115">
        <f t="shared" si="2"/>
        <v>0.0018</v>
      </c>
      <c r="Z124" s="115">
        <v>0</v>
      </c>
      <c r="AA124" s="116">
        <f t="shared" si="3"/>
        <v>0</v>
      </c>
      <c r="AB124" s="106"/>
      <c r="AC124" s="106"/>
      <c r="AR124" s="12" t="s">
        <v>88</v>
      </c>
      <c r="AT124" s="12" t="s">
        <v>90</v>
      </c>
      <c r="AU124" s="12" t="s">
        <v>81</v>
      </c>
      <c r="AY124" s="12" t="s">
        <v>77</v>
      </c>
      <c r="BE124" s="94">
        <f t="shared" si="4"/>
        <v>0</v>
      </c>
      <c r="BF124" s="94">
        <f t="shared" si="5"/>
        <v>0</v>
      </c>
      <c r="BG124" s="94">
        <f t="shared" si="6"/>
        <v>0</v>
      </c>
      <c r="BH124" s="94">
        <f t="shared" si="7"/>
        <v>0</v>
      </c>
      <c r="BI124" s="94">
        <f t="shared" si="8"/>
        <v>0</v>
      </c>
      <c r="BJ124" s="12" t="s">
        <v>81</v>
      </c>
      <c r="BK124" s="94">
        <f t="shared" si="9"/>
        <v>0</v>
      </c>
      <c r="BL124" s="12" t="s">
        <v>80</v>
      </c>
      <c r="BM124" s="12" t="s">
        <v>140</v>
      </c>
    </row>
    <row r="125" spans="1:65" s="1" customFormat="1" ht="38.25" customHeight="1">
      <c r="A125" s="106"/>
      <c r="B125" s="107"/>
      <c r="C125" s="117" t="s">
        <v>93</v>
      </c>
      <c r="D125" s="117" t="s">
        <v>90</v>
      </c>
      <c r="E125" s="118" t="s">
        <v>141</v>
      </c>
      <c r="F125" s="136" t="s">
        <v>142</v>
      </c>
      <c r="G125" s="136"/>
      <c r="H125" s="136"/>
      <c r="I125" s="136"/>
      <c r="J125" s="119" t="s">
        <v>100</v>
      </c>
      <c r="K125" s="120">
        <v>42</v>
      </c>
      <c r="L125" s="138">
        <v>0</v>
      </c>
      <c r="M125" s="138"/>
      <c r="N125" s="137">
        <f t="shared" si="0"/>
        <v>0</v>
      </c>
      <c r="O125" s="138"/>
      <c r="P125" s="138"/>
      <c r="Q125" s="138"/>
      <c r="R125" s="112"/>
      <c r="S125" s="106"/>
      <c r="T125" s="113" t="s">
        <v>1</v>
      </c>
      <c r="U125" s="114" t="s">
        <v>26</v>
      </c>
      <c r="V125" s="115">
        <v>0</v>
      </c>
      <c r="W125" s="115">
        <f t="shared" si="1"/>
        <v>0</v>
      </c>
      <c r="X125" s="115">
        <v>0.0003</v>
      </c>
      <c r="Y125" s="115">
        <f t="shared" si="2"/>
        <v>0.012599999999999998</v>
      </c>
      <c r="Z125" s="115">
        <v>0</v>
      </c>
      <c r="AA125" s="116">
        <f t="shared" si="3"/>
        <v>0</v>
      </c>
      <c r="AB125" s="106"/>
      <c r="AC125" s="106"/>
      <c r="AR125" s="12" t="s">
        <v>88</v>
      </c>
      <c r="AT125" s="12" t="s">
        <v>90</v>
      </c>
      <c r="AU125" s="12" t="s">
        <v>81</v>
      </c>
      <c r="AY125" s="12" t="s">
        <v>77</v>
      </c>
      <c r="BE125" s="94">
        <f t="shared" si="4"/>
        <v>0</v>
      </c>
      <c r="BF125" s="94">
        <f t="shared" si="5"/>
        <v>0</v>
      </c>
      <c r="BG125" s="94">
        <f t="shared" si="6"/>
        <v>0</v>
      </c>
      <c r="BH125" s="94">
        <f t="shared" si="7"/>
        <v>0</v>
      </c>
      <c r="BI125" s="94">
        <f t="shared" si="8"/>
        <v>0</v>
      </c>
      <c r="BJ125" s="12" t="s">
        <v>81</v>
      </c>
      <c r="BK125" s="94">
        <f t="shared" si="9"/>
        <v>0</v>
      </c>
      <c r="BL125" s="12" t="s">
        <v>80</v>
      </c>
      <c r="BM125" s="12" t="s">
        <v>143</v>
      </c>
    </row>
    <row r="126" spans="1:65" s="1" customFormat="1" ht="25.5" customHeight="1">
      <c r="A126" s="106"/>
      <c r="B126" s="107"/>
      <c r="C126" s="117" t="s">
        <v>94</v>
      </c>
      <c r="D126" s="117" t="s">
        <v>90</v>
      </c>
      <c r="E126" s="118" t="s">
        <v>144</v>
      </c>
      <c r="F126" s="136" t="s">
        <v>145</v>
      </c>
      <c r="G126" s="136"/>
      <c r="H126" s="136"/>
      <c r="I126" s="136"/>
      <c r="J126" s="119" t="s">
        <v>100</v>
      </c>
      <c r="K126" s="120">
        <v>6</v>
      </c>
      <c r="L126" s="138">
        <v>0</v>
      </c>
      <c r="M126" s="138"/>
      <c r="N126" s="137">
        <f t="shared" si="0"/>
        <v>0</v>
      </c>
      <c r="O126" s="138"/>
      <c r="P126" s="138"/>
      <c r="Q126" s="138"/>
      <c r="R126" s="112"/>
      <c r="S126" s="106"/>
      <c r="T126" s="113" t="s">
        <v>1</v>
      </c>
      <c r="U126" s="114" t="s">
        <v>26</v>
      </c>
      <c r="V126" s="115">
        <v>0</v>
      </c>
      <c r="W126" s="115">
        <f t="shared" si="1"/>
        <v>0</v>
      </c>
      <c r="X126" s="115">
        <v>0.0003</v>
      </c>
      <c r="Y126" s="115">
        <f t="shared" si="2"/>
        <v>0.0018</v>
      </c>
      <c r="Z126" s="115">
        <v>0</v>
      </c>
      <c r="AA126" s="116">
        <f t="shared" si="3"/>
        <v>0</v>
      </c>
      <c r="AB126" s="106"/>
      <c r="AC126" s="106"/>
      <c r="AR126" s="12" t="s">
        <v>88</v>
      </c>
      <c r="AT126" s="12" t="s">
        <v>90</v>
      </c>
      <c r="AU126" s="12" t="s">
        <v>81</v>
      </c>
      <c r="AY126" s="12" t="s">
        <v>77</v>
      </c>
      <c r="BE126" s="94">
        <f t="shared" si="4"/>
        <v>0</v>
      </c>
      <c r="BF126" s="94">
        <f t="shared" si="5"/>
        <v>0</v>
      </c>
      <c r="BG126" s="94">
        <f t="shared" si="6"/>
        <v>0</v>
      </c>
      <c r="BH126" s="94">
        <f t="shared" si="7"/>
        <v>0</v>
      </c>
      <c r="BI126" s="94">
        <f t="shared" si="8"/>
        <v>0</v>
      </c>
      <c r="BJ126" s="12" t="s">
        <v>81</v>
      </c>
      <c r="BK126" s="94">
        <f t="shared" si="9"/>
        <v>0</v>
      </c>
      <c r="BL126" s="12" t="s">
        <v>80</v>
      </c>
      <c r="BM126" s="12" t="s">
        <v>146</v>
      </c>
    </row>
    <row r="127" spans="1:65" s="1" customFormat="1" ht="25.5" customHeight="1">
      <c r="A127" s="106"/>
      <c r="B127" s="107"/>
      <c r="C127" s="117" t="s">
        <v>95</v>
      </c>
      <c r="D127" s="117" t="s">
        <v>90</v>
      </c>
      <c r="E127" s="118" t="s">
        <v>147</v>
      </c>
      <c r="F127" s="136" t="s">
        <v>148</v>
      </c>
      <c r="G127" s="136"/>
      <c r="H127" s="136"/>
      <c r="I127" s="136"/>
      <c r="J127" s="119" t="s">
        <v>100</v>
      </c>
      <c r="K127" s="120">
        <v>4</v>
      </c>
      <c r="L127" s="138">
        <v>0</v>
      </c>
      <c r="M127" s="138"/>
      <c r="N127" s="137">
        <f t="shared" si="0"/>
        <v>0</v>
      </c>
      <c r="O127" s="138"/>
      <c r="P127" s="138"/>
      <c r="Q127" s="138"/>
      <c r="R127" s="112"/>
      <c r="S127" s="106"/>
      <c r="T127" s="113" t="s">
        <v>1</v>
      </c>
      <c r="U127" s="114" t="s">
        <v>26</v>
      </c>
      <c r="V127" s="115">
        <v>0</v>
      </c>
      <c r="W127" s="115">
        <f t="shared" si="1"/>
        <v>0</v>
      </c>
      <c r="X127" s="115">
        <v>0.0003</v>
      </c>
      <c r="Y127" s="115">
        <f t="shared" si="2"/>
        <v>0.0012</v>
      </c>
      <c r="Z127" s="115">
        <v>0</v>
      </c>
      <c r="AA127" s="116">
        <f t="shared" si="3"/>
        <v>0</v>
      </c>
      <c r="AB127" s="106"/>
      <c r="AC127" s="106"/>
      <c r="AR127" s="12" t="s">
        <v>88</v>
      </c>
      <c r="AT127" s="12" t="s">
        <v>90</v>
      </c>
      <c r="AU127" s="12" t="s">
        <v>81</v>
      </c>
      <c r="AY127" s="12" t="s">
        <v>77</v>
      </c>
      <c r="BE127" s="94">
        <f t="shared" si="4"/>
        <v>0</v>
      </c>
      <c r="BF127" s="94">
        <f t="shared" si="5"/>
        <v>0</v>
      </c>
      <c r="BG127" s="94">
        <f t="shared" si="6"/>
        <v>0</v>
      </c>
      <c r="BH127" s="94">
        <f t="shared" si="7"/>
        <v>0</v>
      </c>
      <c r="BI127" s="94">
        <f t="shared" si="8"/>
        <v>0</v>
      </c>
      <c r="BJ127" s="12" t="s">
        <v>81</v>
      </c>
      <c r="BK127" s="94">
        <f t="shared" si="9"/>
        <v>0</v>
      </c>
      <c r="BL127" s="12" t="s">
        <v>80</v>
      </c>
      <c r="BM127" s="12" t="s">
        <v>149</v>
      </c>
    </row>
    <row r="128" spans="1:65" s="1" customFormat="1" ht="25.5" customHeight="1">
      <c r="A128" s="106"/>
      <c r="B128" s="107"/>
      <c r="C128" s="108" t="s">
        <v>96</v>
      </c>
      <c r="D128" s="108" t="s">
        <v>78</v>
      </c>
      <c r="E128" s="109" t="s">
        <v>150</v>
      </c>
      <c r="F128" s="139" t="s">
        <v>151</v>
      </c>
      <c r="G128" s="139"/>
      <c r="H128" s="139"/>
      <c r="I128" s="139"/>
      <c r="J128" s="110" t="s">
        <v>100</v>
      </c>
      <c r="K128" s="111">
        <v>6</v>
      </c>
      <c r="L128" s="138">
        <v>0</v>
      </c>
      <c r="M128" s="138"/>
      <c r="N128" s="138">
        <f t="shared" si="0"/>
        <v>0</v>
      </c>
      <c r="O128" s="138"/>
      <c r="P128" s="138"/>
      <c r="Q128" s="138"/>
      <c r="R128" s="112"/>
      <c r="S128" s="106"/>
      <c r="T128" s="113" t="s">
        <v>1</v>
      </c>
      <c r="U128" s="114" t="s">
        <v>26</v>
      </c>
      <c r="V128" s="115">
        <v>0.047</v>
      </c>
      <c r="W128" s="115">
        <f t="shared" si="1"/>
        <v>0.28200000000000003</v>
      </c>
      <c r="X128" s="115">
        <v>0</v>
      </c>
      <c r="Y128" s="115">
        <f t="shared" si="2"/>
        <v>0</v>
      </c>
      <c r="Z128" s="115">
        <v>0</v>
      </c>
      <c r="AA128" s="116">
        <f t="shared" si="3"/>
        <v>0</v>
      </c>
      <c r="AB128" s="106"/>
      <c r="AC128" s="106"/>
      <c r="AR128" s="12" t="s">
        <v>80</v>
      </c>
      <c r="AT128" s="12" t="s">
        <v>78</v>
      </c>
      <c r="AU128" s="12" t="s">
        <v>81</v>
      </c>
      <c r="AY128" s="12" t="s">
        <v>77</v>
      </c>
      <c r="BE128" s="94">
        <f t="shared" si="4"/>
        <v>0</v>
      </c>
      <c r="BF128" s="94">
        <f t="shared" si="5"/>
        <v>0</v>
      </c>
      <c r="BG128" s="94">
        <f t="shared" si="6"/>
        <v>0</v>
      </c>
      <c r="BH128" s="94">
        <f t="shared" si="7"/>
        <v>0</v>
      </c>
      <c r="BI128" s="94">
        <f t="shared" si="8"/>
        <v>0</v>
      </c>
      <c r="BJ128" s="12" t="s">
        <v>81</v>
      </c>
      <c r="BK128" s="94">
        <f t="shared" si="9"/>
        <v>0</v>
      </c>
      <c r="BL128" s="12" t="s">
        <v>80</v>
      </c>
      <c r="BM128" s="12" t="s">
        <v>152</v>
      </c>
    </row>
    <row r="129" spans="1:65" s="1" customFormat="1" ht="38.25" customHeight="1">
      <c r="A129" s="106"/>
      <c r="B129" s="107"/>
      <c r="C129" s="108" t="s">
        <v>97</v>
      </c>
      <c r="D129" s="108" t="s">
        <v>78</v>
      </c>
      <c r="E129" s="109" t="s">
        <v>153</v>
      </c>
      <c r="F129" s="139" t="s">
        <v>154</v>
      </c>
      <c r="G129" s="139"/>
      <c r="H129" s="139"/>
      <c r="I129" s="139"/>
      <c r="J129" s="110" t="s">
        <v>100</v>
      </c>
      <c r="K129" s="111">
        <v>6</v>
      </c>
      <c r="L129" s="138">
        <v>0</v>
      </c>
      <c r="M129" s="138"/>
      <c r="N129" s="138">
        <f t="shared" si="0"/>
        <v>0</v>
      </c>
      <c r="O129" s="138"/>
      <c r="P129" s="138"/>
      <c r="Q129" s="138"/>
      <c r="R129" s="112"/>
      <c r="S129" s="106"/>
      <c r="T129" s="113" t="s">
        <v>1</v>
      </c>
      <c r="U129" s="114" t="s">
        <v>26</v>
      </c>
      <c r="V129" s="115">
        <v>0.389</v>
      </c>
      <c r="W129" s="115">
        <f t="shared" si="1"/>
        <v>2.334</v>
      </c>
      <c r="X129" s="115">
        <v>0.03</v>
      </c>
      <c r="Y129" s="115">
        <f t="shared" si="2"/>
        <v>0.18</v>
      </c>
      <c r="Z129" s="115">
        <v>0</v>
      </c>
      <c r="AA129" s="116">
        <f t="shared" si="3"/>
        <v>0</v>
      </c>
      <c r="AB129" s="106"/>
      <c r="AC129" s="106"/>
      <c r="AR129" s="12" t="s">
        <v>80</v>
      </c>
      <c r="AT129" s="12" t="s">
        <v>78</v>
      </c>
      <c r="AU129" s="12" t="s">
        <v>81</v>
      </c>
      <c r="AY129" s="12" t="s">
        <v>77</v>
      </c>
      <c r="BE129" s="94">
        <f t="shared" si="4"/>
        <v>0</v>
      </c>
      <c r="BF129" s="94">
        <f t="shared" si="5"/>
        <v>0</v>
      </c>
      <c r="BG129" s="94">
        <f t="shared" si="6"/>
        <v>0</v>
      </c>
      <c r="BH129" s="94">
        <f t="shared" si="7"/>
        <v>0</v>
      </c>
      <c r="BI129" s="94">
        <f t="shared" si="8"/>
        <v>0</v>
      </c>
      <c r="BJ129" s="12" t="s">
        <v>81</v>
      </c>
      <c r="BK129" s="94">
        <f t="shared" si="9"/>
        <v>0</v>
      </c>
      <c r="BL129" s="12" t="s">
        <v>80</v>
      </c>
      <c r="BM129" s="12" t="s">
        <v>155</v>
      </c>
    </row>
    <row r="130" spans="1:65" s="1" customFormat="1" ht="38.25" customHeight="1">
      <c r="A130" s="106"/>
      <c r="B130" s="107"/>
      <c r="C130" s="117" t="s">
        <v>98</v>
      </c>
      <c r="D130" s="117" t="s">
        <v>90</v>
      </c>
      <c r="E130" s="118" t="s">
        <v>156</v>
      </c>
      <c r="F130" s="136" t="s">
        <v>157</v>
      </c>
      <c r="G130" s="136"/>
      <c r="H130" s="136"/>
      <c r="I130" s="136"/>
      <c r="J130" s="119" t="s">
        <v>100</v>
      </c>
      <c r="K130" s="120">
        <v>2</v>
      </c>
      <c r="L130" s="138">
        <v>0</v>
      </c>
      <c r="M130" s="138"/>
      <c r="N130" s="137">
        <f t="shared" si="0"/>
        <v>0</v>
      </c>
      <c r="O130" s="138"/>
      <c r="P130" s="138"/>
      <c r="Q130" s="138"/>
      <c r="R130" s="112"/>
      <c r="S130" s="106"/>
      <c r="T130" s="113" t="s">
        <v>1</v>
      </c>
      <c r="U130" s="114" t="s">
        <v>26</v>
      </c>
      <c r="V130" s="115">
        <v>0</v>
      </c>
      <c r="W130" s="115">
        <f t="shared" si="1"/>
        <v>0</v>
      </c>
      <c r="X130" s="115">
        <v>0.0003</v>
      </c>
      <c r="Y130" s="115">
        <f t="shared" si="2"/>
        <v>0.0006</v>
      </c>
      <c r="Z130" s="115">
        <v>0</v>
      </c>
      <c r="AA130" s="116">
        <f t="shared" si="3"/>
        <v>0</v>
      </c>
      <c r="AB130" s="106"/>
      <c r="AC130" s="106"/>
      <c r="AR130" s="12" t="s">
        <v>88</v>
      </c>
      <c r="AT130" s="12" t="s">
        <v>90</v>
      </c>
      <c r="AU130" s="12" t="s">
        <v>81</v>
      </c>
      <c r="AY130" s="12" t="s">
        <v>77</v>
      </c>
      <c r="BE130" s="94">
        <f t="shared" si="4"/>
        <v>0</v>
      </c>
      <c r="BF130" s="94">
        <f t="shared" si="5"/>
        <v>0</v>
      </c>
      <c r="BG130" s="94">
        <f t="shared" si="6"/>
        <v>0</v>
      </c>
      <c r="BH130" s="94">
        <f t="shared" si="7"/>
        <v>0</v>
      </c>
      <c r="BI130" s="94">
        <f t="shared" si="8"/>
        <v>0</v>
      </c>
      <c r="BJ130" s="12" t="s">
        <v>81</v>
      </c>
      <c r="BK130" s="94">
        <f t="shared" si="9"/>
        <v>0</v>
      </c>
      <c r="BL130" s="12" t="s">
        <v>80</v>
      </c>
      <c r="BM130" s="12" t="s">
        <v>158</v>
      </c>
    </row>
    <row r="131" spans="1:65" s="1" customFormat="1" ht="38.25" customHeight="1">
      <c r="A131" s="106"/>
      <c r="B131" s="107"/>
      <c r="C131" s="117" t="s">
        <v>99</v>
      </c>
      <c r="D131" s="117" t="s">
        <v>90</v>
      </c>
      <c r="E131" s="118" t="s">
        <v>159</v>
      </c>
      <c r="F131" s="136" t="s">
        <v>160</v>
      </c>
      <c r="G131" s="136"/>
      <c r="H131" s="136"/>
      <c r="I131" s="136"/>
      <c r="J131" s="119" t="s">
        <v>100</v>
      </c>
      <c r="K131" s="120">
        <v>4</v>
      </c>
      <c r="L131" s="138">
        <v>0</v>
      </c>
      <c r="M131" s="138"/>
      <c r="N131" s="137">
        <f t="shared" si="0"/>
        <v>0</v>
      </c>
      <c r="O131" s="138"/>
      <c r="P131" s="138"/>
      <c r="Q131" s="138"/>
      <c r="R131" s="112"/>
      <c r="S131" s="106"/>
      <c r="T131" s="113" t="s">
        <v>1</v>
      </c>
      <c r="U131" s="114" t="s">
        <v>26</v>
      </c>
      <c r="V131" s="115">
        <v>0</v>
      </c>
      <c r="W131" s="115">
        <f t="shared" si="1"/>
        <v>0</v>
      </c>
      <c r="X131" s="115">
        <v>0.001</v>
      </c>
      <c r="Y131" s="115">
        <f t="shared" si="2"/>
        <v>0.004</v>
      </c>
      <c r="Z131" s="115">
        <v>0</v>
      </c>
      <c r="AA131" s="116">
        <f t="shared" si="3"/>
        <v>0</v>
      </c>
      <c r="AB131" s="106"/>
      <c r="AC131" s="106"/>
      <c r="AR131" s="12" t="s">
        <v>88</v>
      </c>
      <c r="AT131" s="12" t="s">
        <v>90</v>
      </c>
      <c r="AU131" s="12" t="s">
        <v>81</v>
      </c>
      <c r="AY131" s="12" t="s">
        <v>77</v>
      </c>
      <c r="BE131" s="94">
        <f t="shared" si="4"/>
        <v>0</v>
      </c>
      <c r="BF131" s="94">
        <f t="shared" si="5"/>
        <v>0</v>
      </c>
      <c r="BG131" s="94">
        <f t="shared" si="6"/>
        <v>0</v>
      </c>
      <c r="BH131" s="94">
        <f t="shared" si="7"/>
        <v>0</v>
      </c>
      <c r="BI131" s="94">
        <f t="shared" si="8"/>
        <v>0</v>
      </c>
      <c r="BJ131" s="12" t="s">
        <v>81</v>
      </c>
      <c r="BK131" s="94">
        <f t="shared" si="9"/>
        <v>0</v>
      </c>
      <c r="BL131" s="12" t="s">
        <v>80</v>
      </c>
      <c r="BM131" s="12" t="s">
        <v>161</v>
      </c>
    </row>
    <row r="132" spans="1:65" s="1" customFormat="1" ht="38.25" customHeight="1">
      <c r="A132" s="106"/>
      <c r="B132" s="107"/>
      <c r="C132" s="108" t="s">
        <v>101</v>
      </c>
      <c r="D132" s="108" t="s">
        <v>78</v>
      </c>
      <c r="E132" s="109" t="s">
        <v>162</v>
      </c>
      <c r="F132" s="139" t="s">
        <v>163</v>
      </c>
      <c r="G132" s="139"/>
      <c r="H132" s="139"/>
      <c r="I132" s="139"/>
      <c r="J132" s="110" t="s">
        <v>100</v>
      </c>
      <c r="K132" s="111">
        <v>6</v>
      </c>
      <c r="L132" s="138">
        <v>0</v>
      </c>
      <c r="M132" s="138"/>
      <c r="N132" s="138">
        <f t="shared" si="0"/>
        <v>0</v>
      </c>
      <c r="O132" s="138"/>
      <c r="P132" s="138"/>
      <c r="Q132" s="138"/>
      <c r="R132" s="112"/>
      <c r="S132" s="106"/>
      <c r="T132" s="113" t="s">
        <v>1</v>
      </c>
      <c r="U132" s="114" t="s">
        <v>26</v>
      </c>
      <c r="V132" s="115">
        <v>0.862</v>
      </c>
      <c r="W132" s="115">
        <f t="shared" si="1"/>
        <v>5.172</v>
      </c>
      <c r="X132" s="115">
        <v>0.00048</v>
      </c>
      <c r="Y132" s="115">
        <f t="shared" si="2"/>
        <v>0.00288</v>
      </c>
      <c r="Z132" s="115">
        <v>0</v>
      </c>
      <c r="AA132" s="116">
        <f t="shared" si="3"/>
        <v>0</v>
      </c>
      <c r="AB132" s="106"/>
      <c r="AC132" s="106"/>
      <c r="AR132" s="12" t="s">
        <v>80</v>
      </c>
      <c r="AT132" s="12" t="s">
        <v>78</v>
      </c>
      <c r="AU132" s="12" t="s">
        <v>81</v>
      </c>
      <c r="AY132" s="12" t="s">
        <v>77</v>
      </c>
      <c r="BE132" s="94">
        <f t="shared" si="4"/>
        <v>0</v>
      </c>
      <c r="BF132" s="94">
        <f t="shared" si="5"/>
        <v>0</v>
      </c>
      <c r="BG132" s="94">
        <f t="shared" si="6"/>
        <v>0</v>
      </c>
      <c r="BH132" s="94">
        <f t="shared" si="7"/>
        <v>0</v>
      </c>
      <c r="BI132" s="94">
        <f t="shared" si="8"/>
        <v>0</v>
      </c>
      <c r="BJ132" s="12" t="s">
        <v>81</v>
      </c>
      <c r="BK132" s="94">
        <f t="shared" si="9"/>
        <v>0</v>
      </c>
      <c r="BL132" s="12" t="s">
        <v>80</v>
      </c>
      <c r="BM132" s="12" t="s">
        <v>164</v>
      </c>
    </row>
    <row r="133" spans="1:65" s="1" customFormat="1" ht="25.5" customHeight="1">
      <c r="A133" s="106"/>
      <c r="B133" s="107"/>
      <c r="C133" s="117" t="s">
        <v>5</v>
      </c>
      <c r="D133" s="117" t="s">
        <v>90</v>
      </c>
      <c r="E133" s="118" t="s">
        <v>165</v>
      </c>
      <c r="F133" s="136" t="s">
        <v>166</v>
      </c>
      <c r="G133" s="136"/>
      <c r="H133" s="136"/>
      <c r="I133" s="136"/>
      <c r="J133" s="119" t="s">
        <v>100</v>
      </c>
      <c r="K133" s="120">
        <v>18</v>
      </c>
      <c r="L133" s="138">
        <v>0</v>
      </c>
      <c r="M133" s="138"/>
      <c r="N133" s="137">
        <f t="shared" si="0"/>
        <v>0</v>
      </c>
      <c r="O133" s="138"/>
      <c r="P133" s="138"/>
      <c r="Q133" s="138"/>
      <c r="R133" s="112"/>
      <c r="S133" s="106"/>
      <c r="T133" s="113" t="s">
        <v>1</v>
      </c>
      <c r="U133" s="114" t="s">
        <v>26</v>
      </c>
      <c r="V133" s="115">
        <v>0</v>
      </c>
      <c r="W133" s="115">
        <f t="shared" si="1"/>
        <v>0</v>
      </c>
      <c r="X133" s="115">
        <v>0.012</v>
      </c>
      <c r="Y133" s="115">
        <f t="shared" si="2"/>
        <v>0.216</v>
      </c>
      <c r="Z133" s="115">
        <v>0</v>
      </c>
      <c r="AA133" s="116">
        <f t="shared" si="3"/>
        <v>0</v>
      </c>
      <c r="AB133" s="106"/>
      <c r="AC133" s="106"/>
      <c r="AR133" s="12" t="s">
        <v>88</v>
      </c>
      <c r="AT133" s="12" t="s">
        <v>90</v>
      </c>
      <c r="AU133" s="12" t="s">
        <v>81</v>
      </c>
      <c r="AY133" s="12" t="s">
        <v>77</v>
      </c>
      <c r="BE133" s="94">
        <f t="shared" si="4"/>
        <v>0</v>
      </c>
      <c r="BF133" s="94">
        <f t="shared" si="5"/>
        <v>0</v>
      </c>
      <c r="BG133" s="94">
        <f t="shared" si="6"/>
        <v>0</v>
      </c>
      <c r="BH133" s="94">
        <f t="shared" si="7"/>
        <v>0</v>
      </c>
      <c r="BI133" s="94">
        <f t="shared" si="8"/>
        <v>0</v>
      </c>
      <c r="BJ133" s="12" t="s">
        <v>81</v>
      </c>
      <c r="BK133" s="94">
        <f t="shared" si="9"/>
        <v>0</v>
      </c>
      <c r="BL133" s="12" t="s">
        <v>80</v>
      </c>
      <c r="BM133" s="12" t="s">
        <v>167</v>
      </c>
    </row>
    <row r="134" spans="1:65" s="1" customFormat="1" ht="25.5" customHeight="1">
      <c r="A134" s="106"/>
      <c r="B134" s="107"/>
      <c r="C134" s="108" t="s">
        <v>102</v>
      </c>
      <c r="D134" s="108" t="s">
        <v>78</v>
      </c>
      <c r="E134" s="109" t="s">
        <v>168</v>
      </c>
      <c r="F134" s="139" t="s">
        <v>169</v>
      </c>
      <c r="G134" s="139"/>
      <c r="H134" s="139"/>
      <c r="I134" s="139"/>
      <c r="J134" s="110" t="s">
        <v>100</v>
      </c>
      <c r="K134" s="111">
        <v>141</v>
      </c>
      <c r="L134" s="138">
        <v>0</v>
      </c>
      <c r="M134" s="138"/>
      <c r="N134" s="138">
        <f t="shared" si="0"/>
        <v>0</v>
      </c>
      <c r="O134" s="138"/>
      <c r="P134" s="138"/>
      <c r="Q134" s="138"/>
      <c r="R134" s="112"/>
      <c r="S134" s="106"/>
      <c r="T134" s="113" t="s">
        <v>1</v>
      </c>
      <c r="U134" s="114" t="s">
        <v>26</v>
      </c>
      <c r="V134" s="115">
        <v>0.009</v>
      </c>
      <c r="W134" s="115">
        <f t="shared" si="1"/>
        <v>1.269</v>
      </c>
      <c r="X134" s="115">
        <v>0.0012</v>
      </c>
      <c r="Y134" s="115">
        <f t="shared" si="2"/>
        <v>0.1692</v>
      </c>
      <c r="Z134" s="115">
        <v>0</v>
      </c>
      <c r="AA134" s="116">
        <f t="shared" si="3"/>
        <v>0</v>
      </c>
      <c r="AB134" s="106"/>
      <c r="AC134" s="106"/>
      <c r="AR134" s="12" t="s">
        <v>80</v>
      </c>
      <c r="AT134" s="12" t="s">
        <v>78</v>
      </c>
      <c r="AU134" s="12" t="s">
        <v>81</v>
      </c>
      <c r="AY134" s="12" t="s">
        <v>77</v>
      </c>
      <c r="BE134" s="94">
        <f t="shared" si="4"/>
        <v>0</v>
      </c>
      <c r="BF134" s="94">
        <f t="shared" si="5"/>
        <v>0</v>
      </c>
      <c r="BG134" s="94">
        <f t="shared" si="6"/>
        <v>0</v>
      </c>
      <c r="BH134" s="94">
        <f t="shared" si="7"/>
        <v>0</v>
      </c>
      <c r="BI134" s="94">
        <f t="shared" si="8"/>
        <v>0</v>
      </c>
      <c r="BJ134" s="12" t="s">
        <v>81</v>
      </c>
      <c r="BK134" s="94">
        <f t="shared" si="9"/>
        <v>0</v>
      </c>
      <c r="BL134" s="12" t="s">
        <v>80</v>
      </c>
      <c r="BM134" s="12" t="s">
        <v>170</v>
      </c>
    </row>
    <row r="135" spans="1:65" s="1" customFormat="1" ht="25.5" customHeight="1">
      <c r="A135" s="106"/>
      <c r="B135" s="107"/>
      <c r="C135" s="117" t="s">
        <v>104</v>
      </c>
      <c r="D135" s="117" t="s">
        <v>90</v>
      </c>
      <c r="E135" s="118" t="s">
        <v>171</v>
      </c>
      <c r="F135" s="136" t="s">
        <v>172</v>
      </c>
      <c r="G135" s="136"/>
      <c r="H135" s="136"/>
      <c r="I135" s="136"/>
      <c r="J135" s="119" t="s">
        <v>100</v>
      </c>
      <c r="K135" s="120">
        <v>6</v>
      </c>
      <c r="L135" s="138">
        <v>0</v>
      </c>
      <c r="M135" s="138"/>
      <c r="N135" s="137">
        <f t="shared" si="0"/>
        <v>0</v>
      </c>
      <c r="O135" s="138"/>
      <c r="P135" s="138"/>
      <c r="Q135" s="138"/>
      <c r="R135" s="112"/>
      <c r="S135" s="106"/>
      <c r="T135" s="113" t="s">
        <v>1</v>
      </c>
      <c r="U135" s="114" t="s">
        <v>26</v>
      </c>
      <c r="V135" s="115">
        <v>0</v>
      </c>
      <c r="W135" s="115">
        <f t="shared" si="1"/>
        <v>0</v>
      </c>
      <c r="X135" s="115">
        <v>0.0003</v>
      </c>
      <c r="Y135" s="115">
        <f t="shared" si="2"/>
        <v>0.0018</v>
      </c>
      <c r="Z135" s="115">
        <v>0</v>
      </c>
      <c r="AA135" s="116">
        <f t="shared" si="3"/>
        <v>0</v>
      </c>
      <c r="AB135" s="106"/>
      <c r="AC135" s="106"/>
      <c r="AR135" s="12" t="s">
        <v>88</v>
      </c>
      <c r="AT135" s="12" t="s">
        <v>90</v>
      </c>
      <c r="AU135" s="12" t="s">
        <v>81</v>
      </c>
      <c r="AY135" s="12" t="s">
        <v>77</v>
      </c>
      <c r="BE135" s="94">
        <f t="shared" si="4"/>
        <v>0</v>
      </c>
      <c r="BF135" s="94">
        <f t="shared" si="5"/>
        <v>0</v>
      </c>
      <c r="BG135" s="94">
        <f t="shared" si="6"/>
        <v>0</v>
      </c>
      <c r="BH135" s="94">
        <f t="shared" si="7"/>
        <v>0</v>
      </c>
      <c r="BI135" s="94">
        <f t="shared" si="8"/>
        <v>0</v>
      </c>
      <c r="BJ135" s="12" t="s">
        <v>81</v>
      </c>
      <c r="BK135" s="94">
        <f t="shared" si="9"/>
        <v>0</v>
      </c>
      <c r="BL135" s="12" t="s">
        <v>80</v>
      </c>
      <c r="BM135" s="12" t="s">
        <v>173</v>
      </c>
    </row>
    <row r="136" spans="1:51" s="6" customFormat="1" ht="16.5" customHeight="1">
      <c r="A136" s="121"/>
      <c r="B136" s="122"/>
      <c r="C136" s="105"/>
      <c r="D136" s="105"/>
      <c r="E136" s="123" t="s">
        <v>1</v>
      </c>
      <c r="F136" s="140" t="s">
        <v>174</v>
      </c>
      <c r="G136" s="141"/>
      <c r="H136" s="141"/>
      <c r="I136" s="141"/>
      <c r="J136" s="105"/>
      <c r="K136" s="124">
        <v>24</v>
      </c>
      <c r="L136" s="105"/>
      <c r="M136" s="105"/>
      <c r="N136" s="105"/>
      <c r="O136" s="105"/>
      <c r="P136" s="105"/>
      <c r="Q136" s="105"/>
      <c r="R136" s="96"/>
      <c r="T136" s="97"/>
      <c r="U136" s="95"/>
      <c r="V136" s="95"/>
      <c r="W136" s="95"/>
      <c r="X136" s="95"/>
      <c r="Y136" s="95"/>
      <c r="Z136" s="95"/>
      <c r="AA136" s="98"/>
      <c r="AT136" s="99" t="s">
        <v>82</v>
      </c>
      <c r="AU136" s="99" t="s">
        <v>81</v>
      </c>
      <c r="AV136" s="6" t="s">
        <v>81</v>
      </c>
      <c r="AW136" s="6" t="s">
        <v>19</v>
      </c>
      <c r="AX136" s="6" t="s">
        <v>42</v>
      </c>
      <c r="AY136" s="99" t="s">
        <v>77</v>
      </c>
    </row>
    <row r="137" spans="1:65" s="1" customFormat="1" ht="38.25" customHeight="1">
      <c r="A137" s="106"/>
      <c r="B137" s="107"/>
      <c r="C137" s="108" t="s">
        <v>105</v>
      </c>
      <c r="D137" s="108" t="s">
        <v>78</v>
      </c>
      <c r="E137" s="109" t="s">
        <v>175</v>
      </c>
      <c r="F137" s="139" t="s">
        <v>176</v>
      </c>
      <c r="G137" s="139"/>
      <c r="H137" s="139"/>
      <c r="I137" s="139"/>
      <c r="J137" s="110" t="s">
        <v>84</v>
      </c>
      <c r="K137" s="111">
        <v>10</v>
      </c>
      <c r="L137" s="138">
        <v>0</v>
      </c>
      <c r="M137" s="138"/>
      <c r="N137" s="138">
        <f>ROUND(L137*K137,2)</f>
        <v>0</v>
      </c>
      <c r="O137" s="138"/>
      <c r="P137" s="138"/>
      <c r="Q137" s="138"/>
      <c r="R137" s="90"/>
      <c r="T137" s="91" t="s">
        <v>1</v>
      </c>
      <c r="U137" s="28" t="s">
        <v>26</v>
      </c>
      <c r="V137" s="92">
        <v>5.139</v>
      </c>
      <c r="W137" s="92">
        <f>V137*K137</f>
        <v>51.39</v>
      </c>
      <c r="X137" s="92">
        <v>1.16667</v>
      </c>
      <c r="Y137" s="92">
        <f>X137*K137</f>
        <v>11.6667</v>
      </c>
      <c r="Z137" s="92">
        <v>0</v>
      </c>
      <c r="AA137" s="93">
        <f>Z137*K137</f>
        <v>0</v>
      </c>
      <c r="AR137" s="12" t="s">
        <v>80</v>
      </c>
      <c r="AT137" s="12" t="s">
        <v>78</v>
      </c>
      <c r="AU137" s="12" t="s">
        <v>81</v>
      </c>
      <c r="AY137" s="12" t="s">
        <v>77</v>
      </c>
      <c r="BE137" s="94">
        <f>IF(U137="základná",N137,0)</f>
        <v>0</v>
      </c>
      <c r="BF137" s="94">
        <f>IF(U137="znížená",N137,0)</f>
        <v>0</v>
      </c>
      <c r="BG137" s="94">
        <f>IF(U137="zákl. prenesená",N137,0)</f>
        <v>0</v>
      </c>
      <c r="BH137" s="94">
        <f>IF(U137="zníž. prenesená",N137,0)</f>
        <v>0</v>
      </c>
      <c r="BI137" s="94">
        <f>IF(U137="nulová",N137,0)</f>
        <v>0</v>
      </c>
      <c r="BJ137" s="12" t="s">
        <v>81</v>
      </c>
      <c r="BK137" s="94">
        <f>ROUND(L137*K137,2)</f>
        <v>0</v>
      </c>
      <c r="BL137" s="12" t="s">
        <v>80</v>
      </c>
      <c r="BM137" s="12" t="s">
        <v>177</v>
      </c>
    </row>
    <row r="138" spans="1:65" s="1" customFormat="1" ht="16.5" customHeight="1">
      <c r="A138" s="106"/>
      <c r="B138" s="107"/>
      <c r="C138" s="117" t="s">
        <v>106</v>
      </c>
      <c r="D138" s="117" t="s">
        <v>90</v>
      </c>
      <c r="E138" s="118" t="s">
        <v>117</v>
      </c>
      <c r="F138" s="136" t="s">
        <v>118</v>
      </c>
      <c r="G138" s="136"/>
      <c r="H138" s="136"/>
      <c r="I138" s="136"/>
      <c r="J138" s="119" t="s">
        <v>109</v>
      </c>
      <c r="K138" s="120">
        <v>0.102</v>
      </c>
      <c r="L138" s="137">
        <v>0</v>
      </c>
      <c r="M138" s="137"/>
      <c r="N138" s="137">
        <f>ROUND(L138*K138,2)</f>
        <v>0</v>
      </c>
      <c r="O138" s="138"/>
      <c r="P138" s="138"/>
      <c r="Q138" s="138"/>
      <c r="R138" s="90"/>
      <c r="T138" s="91" t="s">
        <v>1</v>
      </c>
      <c r="U138" s="28" t="s">
        <v>26</v>
      </c>
      <c r="V138" s="92">
        <v>0</v>
      </c>
      <c r="W138" s="92">
        <f>V138*K138</f>
        <v>0</v>
      </c>
      <c r="X138" s="92">
        <v>1</v>
      </c>
      <c r="Y138" s="92">
        <f>X138*K138</f>
        <v>0.102</v>
      </c>
      <c r="Z138" s="92">
        <v>0</v>
      </c>
      <c r="AA138" s="93">
        <f>Z138*K138</f>
        <v>0</v>
      </c>
      <c r="AR138" s="12" t="s">
        <v>88</v>
      </c>
      <c r="AT138" s="12" t="s">
        <v>90</v>
      </c>
      <c r="AU138" s="12" t="s">
        <v>81</v>
      </c>
      <c r="AY138" s="12" t="s">
        <v>77</v>
      </c>
      <c r="BE138" s="94">
        <f>IF(U138="základná",N138,0)</f>
        <v>0</v>
      </c>
      <c r="BF138" s="94">
        <f>IF(U138="znížená",N138,0)</f>
        <v>0</v>
      </c>
      <c r="BG138" s="94">
        <f>IF(U138="zákl. prenesená",N138,0)</f>
        <v>0</v>
      </c>
      <c r="BH138" s="94">
        <f>IF(U138="zníž. prenesená",N138,0)</f>
        <v>0</v>
      </c>
      <c r="BI138" s="94">
        <f>IF(U138="nulová",N138,0)</f>
        <v>0</v>
      </c>
      <c r="BJ138" s="12" t="s">
        <v>81</v>
      </c>
      <c r="BK138" s="94">
        <f>ROUND(L138*K138,2)</f>
        <v>0</v>
      </c>
      <c r="BL138" s="12" t="s">
        <v>80</v>
      </c>
      <c r="BM138" s="12" t="s">
        <v>178</v>
      </c>
    </row>
    <row r="139" spans="1:65" s="1" customFormat="1" ht="25.5" customHeight="1">
      <c r="A139" s="106"/>
      <c r="B139" s="107"/>
      <c r="C139" s="108" t="s">
        <v>107</v>
      </c>
      <c r="D139" s="108" t="s">
        <v>78</v>
      </c>
      <c r="E139" s="109" t="s">
        <v>179</v>
      </c>
      <c r="F139" s="139" t="s">
        <v>180</v>
      </c>
      <c r="G139" s="139"/>
      <c r="H139" s="139"/>
      <c r="I139" s="139"/>
      <c r="J139" s="110" t="s">
        <v>79</v>
      </c>
      <c r="K139" s="111">
        <v>35.6</v>
      </c>
      <c r="L139" s="138">
        <v>0</v>
      </c>
      <c r="M139" s="138"/>
      <c r="N139" s="138">
        <f>ROUND(L139*K139,2)</f>
        <v>0</v>
      </c>
      <c r="O139" s="138"/>
      <c r="P139" s="138"/>
      <c r="Q139" s="138"/>
      <c r="R139" s="90"/>
      <c r="T139" s="91" t="s">
        <v>1</v>
      </c>
      <c r="U139" s="28" t="s">
        <v>26</v>
      </c>
      <c r="V139" s="92">
        <v>0.158</v>
      </c>
      <c r="W139" s="92">
        <f>V139*K139</f>
        <v>5.6248000000000005</v>
      </c>
      <c r="X139" s="92">
        <v>0</v>
      </c>
      <c r="Y139" s="92">
        <f>X139*K139</f>
        <v>0</v>
      </c>
      <c r="Z139" s="92">
        <v>0</v>
      </c>
      <c r="AA139" s="93">
        <f>Z139*K139</f>
        <v>0</v>
      </c>
      <c r="AR139" s="12" t="s">
        <v>80</v>
      </c>
      <c r="AT139" s="12" t="s">
        <v>78</v>
      </c>
      <c r="AU139" s="12" t="s">
        <v>81</v>
      </c>
      <c r="AY139" s="12" t="s">
        <v>77</v>
      </c>
      <c r="BE139" s="94">
        <f>IF(U139="základná",N139,0)</f>
        <v>0</v>
      </c>
      <c r="BF139" s="94">
        <f>IF(U139="znížená",N139,0)</f>
        <v>0</v>
      </c>
      <c r="BG139" s="94">
        <f>IF(U139="zákl. prenesená",N139,0)</f>
        <v>0</v>
      </c>
      <c r="BH139" s="94">
        <f>IF(U139="zníž. prenesená",N139,0)</f>
        <v>0</v>
      </c>
      <c r="BI139" s="94">
        <f>IF(U139="nulová",N139,0)</f>
        <v>0</v>
      </c>
      <c r="BJ139" s="12" t="s">
        <v>81</v>
      </c>
      <c r="BK139" s="94">
        <f>ROUND(L139*K139,2)</f>
        <v>0</v>
      </c>
      <c r="BL139" s="12" t="s">
        <v>80</v>
      </c>
      <c r="BM139" s="12" t="s">
        <v>181</v>
      </c>
    </row>
    <row r="140" spans="1:65" s="1" customFormat="1" ht="16.5" customHeight="1">
      <c r="A140" s="106"/>
      <c r="B140" s="107"/>
      <c r="C140" s="117" t="s">
        <v>108</v>
      </c>
      <c r="D140" s="117" t="s">
        <v>90</v>
      </c>
      <c r="E140" s="118" t="s">
        <v>182</v>
      </c>
      <c r="F140" s="136" t="s">
        <v>183</v>
      </c>
      <c r="G140" s="136"/>
      <c r="H140" s="136"/>
      <c r="I140" s="136"/>
      <c r="J140" s="119" t="s">
        <v>184</v>
      </c>
      <c r="K140" s="120">
        <v>1784.45</v>
      </c>
      <c r="L140" s="137">
        <v>0</v>
      </c>
      <c r="M140" s="137"/>
      <c r="N140" s="137">
        <f>ROUND(L140*K140,2)</f>
        <v>0</v>
      </c>
      <c r="O140" s="138"/>
      <c r="P140" s="138"/>
      <c r="Q140" s="138"/>
      <c r="R140" s="90"/>
      <c r="T140" s="91" t="s">
        <v>1</v>
      </c>
      <c r="U140" s="28" t="s">
        <v>26</v>
      </c>
      <c r="V140" s="92">
        <v>0</v>
      </c>
      <c r="W140" s="92">
        <f>V140*K140</f>
        <v>0</v>
      </c>
      <c r="X140" s="92">
        <v>0.0003</v>
      </c>
      <c r="Y140" s="92">
        <f>X140*K140</f>
        <v>0.535335</v>
      </c>
      <c r="Z140" s="92">
        <v>0</v>
      </c>
      <c r="AA140" s="93">
        <f>Z140*K140</f>
        <v>0</v>
      </c>
      <c r="AR140" s="12" t="s">
        <v>88</v>
      </c>
      <c r="AT140" s="12" t="s">
        <v>90</v>
      </c>
      <c r="AU140" s="12" t="s">
        <v>81</v>
      </c>
      <c r="AY140" s="12" t="s">
        <v>77</v>
      </c>
      <c r="BE140" s="94">
        <f>IF(U140="základná",N140,0)</f>
        <v>0</v>
      </c>
      <c r="BF140" s="94">
        <f>IF(U140="znížená",N140,0)</f>
        <v>0</v>
      </c>
      <c r="BG140" s="94">
        <f>IF(U140="zákl. prenesená",N140,0)</f>
        <v>0</v>
      </c>
      <c r="BH140" s="94">
        <f>IF(U140="zníž. prenesená",N140,0)</f>
        <v>0</v>
      </c>
      <c r="BI140" s="94">
        <f>IF(U140="nulová",N140,0)</f>
        <v>0</v>
      </c>
      <c r="BJ140" s="12" t="s">
        <v>81</v>
      </c>
      <c r="BK140" s="94">
        <f>ROUND(L140*K140,2)</f>
        <v>0</v>
      </c>
      <c r="BL140" s="12" t="s">
        <v>80</v>
      </c>
      <c r="BM140" s="12" t="s">
        <v>185</v>
      </c>
    </row>
    <row r="141" spans="2:18" s="1" customFormat="1" ht="6.75" customHeight="1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40"/>
    </row>
  </sheetData>
  <sheetProtection/>
  <mergeCells count="13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H1:K1"/>
    <mergeCell ref="S2:AC2"/>
    <mergeCell ref="N112:Q112"/>
    <mergeCell ref="N113:Q113"/>
    <mergeCell ref="N114:Q114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6:I136"/>
    <mergeCell ref="F135:I135"/>
    <mergeCell ref="L135:M135"/>
    <mergeCell ref="N135:Q135"/>
    <mergeCell ref="F132:I132"/>
    <mergeCell ref="L132:M132"/>
    <mergeCell ref="N132:Q132"/>
  </mergeCell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Stipala Libor Ing.</cp:lastModifiedBy>
  <dcterms:created xsi:type="dcterms:W3CDTF">2018-06-05T12:07:41Z</dcterms:created>
  <dcterms:modified xsi:type="dcterms:W3CDTF">2018-09-10T09:01:58Z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